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отправка" sheetId="4" r:id="rId1"/>
    <sheet name="Лист3" sheetId="3" r:id="rId2"/>
  </sheets>
  <definedNames>
    <definedName name="_xlnm.Print_Titles" localSheetId="0">отправка!$A:$A</definedName>
    <definedName name="_xlnm.Print_Area" localSheetId="0">отправка!$A$1:$X$44</definedName>
  </definedNames>
  <calcPr calcId="124519"/>
</workbook>
</file>

<file path=xl/calcChain.xml><?xml version="1.0" encoding="utf-8"?>
<calcChain xmlns="http://schemas.openxmlformats.org/spreadsheetml/2006/main">
  <c r="W40" i="4"/>
  <c r="W39"/>
  <c r="W29" s="1"/>
  <c r="W35"/>
  <c r="X40"/>
  <c r="X39"/>
  <c r="X29" s="1"/>
  <c r="X35"/>
  <c r="L40"/>
  <c r="L39"/>
  <c r="L29" s="1"/>
  <c r="L35"/>
  <c r="R40"/>
  <c r="R39"/>
  <c r="R29" s="1"/>
  <c r="R35"/>
  <c r="P40"/>
  <c r="P39"/>
  <c r="P29" s="1"/>
  <c r="P35"/>
  <c r="O40"/>
  <c r="O39"/>
  <c r="O29" s="1"/>
  <c r="O35"/>
  <c r="N40"/>
  <c r="N39"/>
  <c r="N29" s="1"/>
  <c r="N35"/>
  <c r="M40"/>
  <c r="M39"/>
  <c r="M27" s="1"/>
  <c r="M35"/>
  <c r="S40"/>
  <c r="S39"/>
  <c r="S29" s="1"/>
  <c r="S35"/>
  <c r="T40"/>
  <c r="T39"/>
  <c r="T29" s="1"/>
  <c r="T35"/>
  <c r="U40"/>
  <c r="U39"/>
  <c r="U29" s="1"/>
  <c r="U35"/>
  <c r="F40"/>
  <c r="F39"/>
  <c r="F29" s="1"/>
  <c r="F35"/>
  <c r="E40"/>
  <c r="E39"/>
  <c r="E29" s="1"/>
  <c r="E35"/>
  <c r="I40"/>
  <c r="I39"/>
  <c r="I29" s="1"/>
  <c r="I35"/>
  <c r="D40"/>
  <c r="D39"/>
  <c r="D29" s="1"/>
  <c r="D35"/>
  <c r="H40"/>
  <c r="H39"/>
  <c r="H29" s="1"/>
  <c r="H35"/>
  <c r="G40"/>
  <c r="G39"/>
  <c r="G29" s="1"/>
  <c r="G35"/>
  <c r="C40"/>
  <c r="C39"/>
  <c r="C27" s="1"/>
  <c r="C35"/>
  <c r="V40"/>
  <c r="Q40"/>
  <c r="K40"/>
  <c r="J40"/>
  <c r="V39"/>
  <c r="V12" s="1"/>
  <c r="Q39"/>
  <c r="Q27" s="1"/>
  <c r="K39"/>
  <c r="K41" s="1"/>
  <c r="J39"/>
  <c r="J21" s="1"/>
  <c r="V35"/>
  <c r="Q35"/>
  <c r="K35"/>
  <c r="J35"/>
  <c r="V27"/>
  <c r="K27"/>
  <c r="K12"/>
  <c r="U25" l="1"/>
  <c r="T16"/>
  <c r="W14"/>
  <c r="W12"/>
  <c r="W16"/>
  <c r="W27"/>
  <c r="W25"/>
  <c r="W23"/>
  <c r="W21"/>
  <c r="K23"/>
  <c r="K18"/>
  <c r="K29"/>
  <c r="C23"/>
  <c r="G14"/>
  <c r="X14"/>
  <c r="X12"/>
  <c r="X16"/>
  <c r="X27"/>
  <c r="X25"/>
  <c r="X23"/>
  <c r="X21"/>
  <c r="K14"/>
  <c r="K21"/>
  <c r="K16"/>
  <c r="K25"/>
  <c r="L16"/>
  <c r="L25"/>
  <c r="L14"/>
  <c r="L18"/>
  <c r="L27"/>
  <c r="L23"/>
  <c r="L12"/>
  <c r="L21"/>
  <c r="R16"/>
  <c r="R18"/>
  <c r="R27"/>
  <c r="R23"/>
  <c r="R25"/>
  <c r="R14"/>
  <c r="R21"/>
  <c r="Q25"/>
  <c r="G23"/>
  <c r="V23"/>
  <c r="V25"/>
  <c r="K43"/>
  <c r="N16"/>
  <c r="P16"/>
  <c r="V14"/>
  <c r="V18"/>
  <c r="C14"/>
  <c r="N25"/>
  <c r="P25"/>
  <c r="J16"/>
  <c r="J23"/>
  <c r="J27"/>
  <c r="P14"/>
  <c r="J18"/>
  <c r="J25"/>
  <c r="J29"/>
  <c r="G18"/>
  <c r="G27"/>
  <c r="I25"/>
  <c r="F25"/>
  <c r="U16"/>
  <c r="M12"/>
  <c r="P12"/>
  <c r="P21"/>
  <c r="J14"/>
  <c r="G12"/>
  <c r="G21"/>
  <c r="P23"/>
  <c r="J12"/>
  <c r="K44"/>
  <c r="G16"/>
  <c r="G25"/>
  <c r="D16"/>
  <c r="I16"/>
  <c r="F16"/>
  <c r="P18"/>
  <c r="P27"/>
  <c r="O16"/>
  <c r="O25"/>
  <c r="O18"/>
  <c r="O27"/>
  <c r="O23"/>
  <c r="O14"/>
  <c r="O12"/>
  <c r="O21"/>
  <c r="N18"/>
  <c r="N27"/>
  <c r="N14"/>
  <c r="N23"/>
  <c r="N12"/>
  <c r="N21"/>
  <c r="M14"/>
  <c r="M23"/>
  <c r="M18"/>
  <c r="M21"/>
  <c r="M16"/>
  <c r="S14"/>
  <c r="S25"/>
  <c r="S12"/>
  <c r="S16"/>
  <c r="S27"/>
  <c r="S23"/>
  <c r="S21"/>
  <c r="T25"/>
  <c r="T14"/>
  <c r="T23"/>
  <c r="T18"/>
  <c r="T27"/>
  <c r="T12"/>
  <c r="T21"/>
  <c r="U18"/>
  <c r="U27"/>
  <c r="U14"/>
  <c r="U23"/>
  <c r="U12"/>
  <c r="U21"/>
  <c r="F14"/>
  <c r="F23"/>
  <c r="F18"/>
  <c r="F27"/>
  <c r="F12"/>
  <c r="F21"/>
  <c r="Q14"/>
  <c r="E16"/>
  <c r="E25"/>
  <c r="E14"/>
  <c r="E18"/>
  <c r="E27"/>
  <c r="E23"/>
  <c r="E12"/>
  <c r="E21"/>
  <c r="V16"/>
  <c r="Q21"/>
  <c r="V21"/>
  <c r="V29"/>
  <c r="Q12"/>
  <c r="Q18"/>
  <c r="I14"/>
  <c r="I23"/>
  <c r="I18"/>
  <c r="I27"/>
  <c r="I12"/>
  <c r="I21"/>
  <c r="D25"/>
  <c r="D14"/>
  <c r="D18"/>
  <c r="D27"/>
  <c r="D23"/>
  <c r="D12"/>
  <c r="D21"/>
  <c r="Q16"/>
  <c r="H16"/>
  <c r="H18"/>
  <c r="H27"/>
  <c r="H25"/>
  <c r="H14"/>
  <c r="H23"/>
  <c r="H12"/>
  <c r="H21"/>
  <c r="C16"/>
  <c r="C25"/>
  <c r="C12"/>
  <c r="C21"/>
  <c r="C18"/>
  <c r="Q23"/>
  <c r="K42"/>
</calcChain>
</file>

<file path=xl/comments1.xml><?xml version="1.0" encoding="utf-8"?>
<comments xmlns="http://schemas.openxmlformats.org/spreadsheetml/2006/main">
  <authors>
    <author>Автор</author>
  </authors>
  <commentList>
    <comment ref="C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Ярославская обл</t>
        </r>
      </text>
    </commen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Калининградская область</t>
        </r>
      </text>
    </comment>
    <comment ref="F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оценочно</t>
        </r>
      </text>
    </comment>
    <comment ref="L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расчетный</t>
        </r>
      </text>
    </comment>
    <comment ref="Q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расчетный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Ярославская область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Калининградская область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оценочно</t>
        </r>
      </text>
    </comment>
    <comment ref="L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расчетный</t>
        </r>
      </text>
    </comment>
    <comment ref="S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прогнозные данные</t>
        </r>
      </text>
    </comment>
    <comment ref="C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Ярославская область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Калининградская область</t>
        </r>
      </text>
    </comment>
    <comment ref="F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оценочно</t>
        </r>
      </text>
    </comment>
    <comment ref="L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расчетный</t>
        </r>
      </text>
    </comment>
    <comment ref="S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прогнозные данные</t>
        </r>
      </text>
    </comment>
    <comment ref="M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малым предпринимательством</t>
        </r>
      </text>
    </comment>
    <comment ref="P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кр. И ср.</t>
        </r>
      </text>
    </comment>
    <comment ref="U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без субъектов малого предпринимательства</t>
        </r>
      </text>
    </comment>
    <comment ref="C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без учета малого предпр</t>
        </r>
      </text>
    </comment>
    <comment ref="F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без организаций с чиленностью менее 15 чел.</t>
        </r>
      </text>
    </comment>
    <comment ref="I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крупным и средним</t>
        </r>
      </text>
    </comment>
    <comment ref="L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крупным и средним</t>
        </r>
      </text>
    </comment>
    <comment ref="P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без субъектов малого предпр.</t>
        </r>
      </text>
    </comment>
    <comment ref="Q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ожидаемое</t>
        </r>
      </text>
    </comment>
    <comment ref="U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без субъектов малого предпринимательства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без учета малого предпр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без организаци с численностью менее 15 чел.</t>
        </r>
      </text>
    </comment>
    <comment ref="H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крупным и средним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крупным и средним</t>
        </r>
      </text>
    </comment>
    <comment ref="L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крупным и средним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оценочные данные</t>
        </r>
      </text>
    </comment>
    <comment ref="P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без субъектов малого предпр.</t>
        </r>
      </text>
    </comment>
    <comment ref="Q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ожидаемое</t>
        </r>
      </text>
    </comment>
    <comment ref="U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оценка без субъектов малого предпр</t>
        </r>
      </text>
    </comment>
    <comment ref="F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без организаций с численностью менее 15 чел.</t>
        </r>
      </text>
    </comment>
    <comment ref="H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крупным и средним</t>
        </r>
      </text>
    </comment>
    <comment ref="I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крупным и средним</t>
        </r>
      </text>
    </comment>
    <comment ref="N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оценочные данные</t>
        </r>
      </text>
    </comment>
    <comment ref="O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без субъектов малого предпринимательства</t>
        </r>
      </text>
    </comment>
    <comment ref="P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без субъектов малого предпр.</t>
        </r>
      </text>
    </comment>
    <comment ref="U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без субъектов малого предприн</t>
        </r>
      </text>
    </comment>
    <comment ref="C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предварительная оценка </t>
        </r>
      </text>
    </comment>
    <comment ref="D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оперативные данные</t>
        </r>
      </text>
    </comment>
    <comment ref="F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предварительные данные</t>
        </r>
      </text>
    </comment>
    <comment ref="D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оперативные данные</t>
        </r>
      </text>
    </comment>
    <comment ref="F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предварительные данные</t>
        </r>
      </text>
    </comment>
    <comment ref="D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оперативные данные</t>
        </r>
      </text>
    </comment>
    <comment ref="F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предварительные данные</t>
        </r>
      </text>
    </comment>
    <comment ref="D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оперативные данные</t>
        </r>
      </text>
    </comment>
    <comment ref="F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предварительные данные</t>
        </r>
      </text>
    </comment>
  </commentList>
</comments>
</file>

<file path=xl/sharedStrings.xml><?xml version="1.0" encoding="utf-8"?>
<sst xmlns="http://schemas.openxmlformats.org/spreadsheetml/2006/main" count="170" uniqueCount="77">
  <si>
    <t xml:space="preserve">Основные показатели социально-экономического развития  </t>
  </si>
  <si>
    <t>Наименование показателя</t>
  </si>
  <si>
    <t>Ед. изм.</t>
  </si>
  <si>
    <t>Индекс промышленного производства</t>
  </si>
  <si>
    <t>%</t>
  </si>
  <si>
    <t>- обрабатывающие производства</t>
  </si>
  <si>
    <t>- производство и распределение электроэнергии, газа и воды</t>
  </si>
  <si>
    <t>Объем отгруженной промышленной продукции в действующих ценах (без субъектов малого предпринимательства)</t>
  </si>
  <si>
    <t>в том числе</t>
  </si>
  <si>
    <t>млн.руб.</t>
  </si>
  <si>
    <t>Инвестиции в основной капитал (без учета малого предпринимательства)</t>
  </si>
  <si>
    <t>Объем работ, выполненных по виду деятельности «строительство»</t>
  </si>
  <si>
    <t>Ввод в действие жилых домов</t>
  </si>
  <si>
    <t>тыс.кв.м.общей площади</t>
  </si>
  <si>
    <t>в том числе индивидуальными застройщиками</t>
  </si>
  <si>
    <t>Оборот розничной торговли</t>
  </si>
  <si>
    <t>Оборот общественного питания</t>
  </si>
  <si>
    <t>Объем платных услуг</t>
  </si>
  <si>
    <t>Среднесписочная численность работников (по крупным и средним организациям)</t>
  </si>
  <si>
    <t>человек</t>
  </si>
  <si>
    <t>Среднемесячная заработная плата одного работника (по крупным и средним организациям)</t>
  </si>
  <si>
    <t>рублей</t>
  </si>
  <si>
    <t>Уровень безработицы</t>
  </si>
  <si>
    <t>Численность безработных</t>
  </si>
  <si>
    <t>Количество вакансий</t>
  </si>
  <si>
    <t>Численность населения на 01.01.2015</t>
  </si>
  <si>
    <t>Численность населения на 01.01.2016</t>
  </si>
  <si>
    <t>Число родившихся на 1 тыс. человек населения</t>
  </si>
  <si>
    <t>Число умерших на 1 тыс. человек населения</t>
  </si>
  <si>
    <t>Естественный прирост (убыль) на 1 тыс. человек населения</t>
  </si>
  <si>
    <t>Миграционный прирост (убыль) на 1 тыс. человек населения</t>
  </si>
  <si>
    <t>Вологда</t>
  </si>
  <si>
    <t>городов Центра и Северо-Запада России в 2015 году</t>
  </si>
  <si>
    <t>Северодвинск</t>
  </si>
  <si>
    <t>Статистические данные носят закрытый характер</t>
  </si>
  <si>
    <t>Кострома</t>
  </si>
  <si>
    <t>Смоленск</t>
  </si>
  <si>
    <t>Новодвинск</t>
  </si>
  <si>
    <t>Владимир</t>
  </si>
  <si>
    <t>Котлас</t>
  </si>
  <si>
    <t>н.д.</t>
  </si>
  <si>
    <t>Великоустюгский МР</t>
  </si>
  <si>
    <t>-</t>
  </si>
  <si>
    <t>Калининград</t>
  </si>
  <si>
    <t>Архангельск</t>
  </si>
  <si>
    <t>Боровичский МР</t>
  </si>
  <si>
    <t>Петрозаводский ГО</t>
  </si>
  <si>
    <t>11 (янв-окт.)</t>
  </si>
  <si>
    <t>10 (янв-окт.)</t>
  </si>
  <si>
    <t>1 (янв-окт.)</t>
  </si>
  <si>
    <t>2,2 (янв-окт.)</t>
  </si>
  <si>
    <t>49256,8 (янв-сент.)</t>
  </si>
  <si>
    <t>10322,8 (янв-сент.)</t>
  </si>
  <si>
    <t>Среднегодовая численность населения</t>
  </si>
  <si>
    <t>Старорусский МР</t>
  </si>
  <si>
    <t>Рыбинск</t>
  </si>
  <si>
    <t>нет стат данных</t>
  </si>
  <si>
    <t>Череповец</t>
  </si>
  <si>
    <t>Тихвин</t>
  </si>
  <si>
    <t>Сыктывкар</t>
  </si>
  <si>
    <t>Великий Новгород</t>
  </si>
  <si>
    <t>-0,0</t>
  </si>
  <si>
    <t>Псков</t>
  </si>
  <si>
    <t>Иваново</t>
  </si>
  <si>
    <t>Ярославль</t>
  </si>
  <si>
    <t>-0,4</t>
  </si>
  <si>
    <t>-2,7</t>
  </si>
  <si>
    <t>Нагрузка незанятого населения на 1 заявленную вакансию</t>
  </si>
  <si>
    <t>на 1 жителя</t>
  </si>
  <si>
    <t>тыс.руб.</t>
  </si>
  <si>
    <t>кв.м. общей площади</t>
  </si>
  <si>
    <t>тысруб.</t>
  </si>
  <si>
    <t>кв.м.общей площади</t>
  </si>
  <si>
    <t>Темп роста численности населения</t>
  </si>
  <si>
    <t xml:space="preserve">Тверь* </t>
  </si>
  <si>
    <t>*- Приводятся данные по крупным и средним организациям</t>
  </si>
  <si>
    <t>Тверь*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</si>
</sst>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0" xfId="0" applyFill="1"/>
    <xf numFmtId="164" fontId="1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0" fillId="2" borderId="0" xfId="0" applyFont="1" applyFill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" fontId="6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8" fillId="0" borderId="0" xfId="0" applyFont="1" applyAlignment="1"/>
    <xf numFmtId="0" fontId="1" fillId="0" borderId="0" xfId="0" applyFont="1"/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5"/>
  <sheetViews>
    <sheetView tabSelected="1" workbookViewId="0">
      <selection activeCell="T40" sqref="T40"/>
    </sheetView>
  </sheetViews>
  <sheetFormatPr defaultRowHeight="15"/>
  <cols>
    <col min="1" max="1" width="24.42578125" style="2" customWidth="1"/>
    <col min="2" max="2" width="8.7109375" style="14" customWidth="1"/>
    <col min="3" max="3" width="9.85546875" style="14" customWidth="1"/>
    <col min="4" max="4" width="11.7109375" style="14" customWidth="1"/>
    <col min="5" max="6" width="9.85546875" style="14" customWidth="1"/>
    <col min="7" max="7" width="10.7109375" style="14" customWidth="1"/>
    <col min="8" max="10" width="9.85546875" style="14" customWidth="1"/>
    <col min="11" max="11" width="9.85546875" style="15" customWidth="1"/>
    <col min="12" max="12" width="9.85546875" style="14" customWidth="1"/>
    <col min="13" max="13" width="13.5703125" style="14" customWidth="1"/>
    <col min="14" max="14" width="11" style="14" customWidth="1"/>
    <col min="15" max="17" width="9.85546875" style="14" customWidth="1"/>
    <col min="18" max="18" width="12.42578125" style="14" customWidth="1"/>
    <col min="19" max="20" width="9.85546875" style="14" customWidth="1"/>
    <col min="21" max="21" width="11" style="14" customWidth="1"/>
    <col min="22" max="22" width="12.7109375" style="14" customWidth="1"/>
    <col min="23" max="23" width="16.28515625" style="14" customWidth="1"/>
    <col min="24" max="24" width="12.85546875" style="14" customWidth="1"/>
    <col min="25" max="25" width="9.140625" style="12"/>
  </cols>
  <sheetData>
    <row r="1" spans="1:25" ht="7.5" customHeight="1"/>
    <row r="2" spans="1:25" ht="18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16"/>
      <c r="O2" s="16"/>
      <c r="P2" s="16"/>
      <c r="Q2" s="16"/>
      <c r="R2" s="24"/>
      <c r="S2" s="24"/>
      <c r="T2" s="16"/>
      <c r="U2" s="24"/>
      <c r="V2" s="16"/>
      <c r="W2" s="16"/>
      <c r="X2" s="16"/>
    </row>
    <row r="3" spans="1:25" ht="18.75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16"/>
      <c r="O3" s="16"/>
      <c r="P3" s="16"/>
      <c r="Q3" s="16"/>
      <c r="R3" s="24"/>
      <c r="S3" s="24"/>
      <c r="T3" s="16"/>
      <c r="U3" s="24"/>
      <c r="V3" s="16"/>
      <c r="W3" s="16"/>
      <c r="X3" s="16"/>
    </row>
    <row r="4" spans="1:25" ht="6" customHeight="1">
      <c r="A4" s="1"/>
    </row>
    <row r="5" spans="1:25" ht="25.5">
      <c r="A5" s="3" t="s">
        <v>1</v>
      </c>
      <c r="B5" s="3" t="s">
        <v>2</v>
      </c>
      <c r="C5" s="21" t="s">
        <v>64</v>
      </c>
      <c r="D5" s="21" t="s">
        <v>43</v>
      </c>
      <c r="E5" s="21" t="s">
        <v>74</v>
      </c>
      <c r="F5" s="21" t="s">
        <v>63</v>
      </c>
      <c r="G5" s="21" t="s">
        <v>44</v>
      </c>
      <c r="H5" s="21" t="s">
        <v>38</v>
      </c>
      <c r="I5" s="21" t="s">
        <v>36</v>
      </c>
      <c r="J5" s="21" t="s">
        <v>31</v>
      </c>
      <c r="K5" s="20" t="s">
        <v>57</v>
      </c>
      <c r="L5" s="21" t="s">
        <v>35</v>
      </c>
      <c r="M5" s="21" t="s">
        <v>46</v>
      </c>
      <c r="N5" s="21" t="s">
        <v>59</v>
      </c>
      <c r="O5" s="21" t="s">
        <v>60</v>
      </c>
      <c r="P5" s="21" t="s">
        <v>62</v>
      </c>
      <c r="Q5" s="21" t="s">
        <v>55</v>
      </c>
      <c r="R5" s="21" t="s">
        <v>33</v>
      </c>
      <c r="S5" s="21" t="s">
        <v>39</v>
      </c>
      <c r="T5" s="21" t="s">
        <v>58</v>
      </c>
      <c r="U5" s="21" t="s">
        <v>37</v>
      </c>
      <c r="V5" s="21" t="s">
        <v>45</v>
      </c>
      <c r="W5" s="21" t="s">
        <v>41</v>
      </c>
      <c r="X5" s="21" t="s">
        <v>54</v>
      </c>
    </row>
    <row r="6" spans="1:25" s="9" customFormat="1" ht="39" customHeight="1">
      <c r="A6" s="7" t="s">
        <v>3</v>
      </c>
      <c r="B6" s="8" t="s">
        <v>4</v>
      </c>
      <c r="C6" s="10">
        <v>105.3</v>
      </c>
      <c r="D6" s="10">
        <v>93</v>
      </c>
      <c r="E6" s="10"/>
      <c r="F6" s="10">
        <v>84.9</v>
      </c>
      <c r="G6" s="10"/>
      <c r="H6" s="10"/>
      <c r="I6" s="10">
        <v>98.8</v>
      </c>
      <c r="J6" s="10">
        <v>109.5</v>
      </c>
      <c r="K6" s="11">
        <v>100.1</v>
      </c>
      <c r="L6" s="10">
        <v>96</v>
      </c>
      <c r="M6" s="10">
        <v>93.1</v>
      </c>
      <c r="N6" s="10">
        <v>101.6</v>
      </c>
      <c r="O6" s="10">
        <v>101.8</v>
      </c>
      <c r="P6" s="10"/>
      <c r="Q6" s="10">
        <v>113.2</v>
      </c>
      <c r="R6" s="10"/>
      <c r="S6" s="10"/>
      <c r="T6" s="10"/>
      <c r="U6" s="10"/>
      <c r="V6" s="10"/>
      <c r="W6" s="10">
        <v>100.8</v>
      </c>
      <c r="X6" s="10">
        <v>114</v>
      </c>
      <c r="Y6" s="13"/>
    </row>
    <row r="7" spans="1:25" s="9" customFormat="1" ht="57.75" customHeight="1">
      <c r="A7" s="7" t="s">
        <v>5</v>
      </c>
      <c r="B7" s="8" t="s">
        <v>4</v>
      </c>
      <c r="C7" s="10">
        <v>106.3</v>
      </c>
      <c r="D7" s="10">
        <v>92.6</v>
      </c>
      <c r="E7" s="10"/>
      <c r="F7" s="10">
        <v>80.2</v>
      </c>
      <c r="G7" s="10"/>
      <c r="H7" s="10"/>
      <c r="I7" s="10">
        <v>105.7</v>
      </c>
      <c r="J7" s="10">
        <v>96.7</v>
      </c>
      <c r="K7" s="11">
        <v>99.9</v>
      </c>
      <c r="L7" s="10">
        <v>94</v>
      </c>
      <c r="M7" s="10">
        <v>90.1</v>
      </c>
      <c r="N7" s="10">
        <v>126.6</v>
      </c>
      <c r="O7" s="10">
        <v>101.7</v>
      </c>
      <c r="P7" s="10"/>
      <c r="Q7" s="10"/>
      <c r="R7" s="19" t="s">
        <v>34</v>
      </c>
      <c r="S7" s="10">
        <v>98.7</v>
      </c>
      <c r="T7" s="10"/>
      <c r="U7" s="10">
        <v>100.8</v>
      </c>
      <c r="V7" s="10"/>
      <c r="W7" s="10">
        <v>100.3</v>
      </c>
      <c r="X7" s="10">
        <v>116.6</v>
      </c>
      <c r="Y7" s="13"/>
    </row>
    <row r="8" spans="1:25" s="9" customFormat="1" ht="44.25" customHeight="1">
      <c r="A8" s="7" t="s">
        <v>6</v>
      </c>
      <c r="B8" s="8" t="s">
        <v>4</v>
      </c>
      <c r="C8" s="10">
        <v>94.6</v>
      </c>
      <c r="D8" s="10">
        <v>97.7</v>
      </c>
      <c r="E8" s="10"/>
      <c r="F8" s="10">
        <v>94.9</v>
      </c>
      <c r="G8" s="10"/>
      <c r="H8" s="10"/>
      <c r="I8" s="10">
        <v>85.4</v>
      </c>
      <c r="J8" s="10">
        <v>124.3</v>
      </c>
      <c r="K8" s="11">
        <v>104.6</v>
      </c>
      <c r="L8" s="10">
        <v>101.1</v>
      </c>
      <c r="M8" s="10">
        <v>95.7</v>
      </c>
      <c r="N8" s="10">
        <v>104.1</v>
      </c>
      <c r="O8" s="10">
        <v>103</v>
      </c>
      <c r="P8" s="10"/>
      <c r="Q8" s="10"/>
      <c r="R8" s="10">
        <v>97</v>
      </c>
      <c r="S8" s="10">
        <v>98.7</v>
      </c>
      <c r="T8" s="10"/>
      <c r="U8" s="10">
        <v>103</v>
      </c>
      <c r="V8" s="10"/>
      <c r="W8" s="10">
        <v>101.1</v>
      </c>
      <c r="X8" s="10">
        <v>102.2</v>
      </c>
      <c r="Y8" s="13"/>
    </row>
    <row r="9" spans="1:25" s="9" customFormat="1" ht="67.5" customHeight="1">
      <c r="A9" s="7" t="s">
        <v>7</v>
      </c>
      <c r="B9" s="8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3"/>
    </row>
    <row r="10" spans="1:25" s="9" customFormat="1" ht="15.75" customHeight="1">
      <c r="A10" s="7" t="s">
        <v>8</v>
      </c>
      <c r="B10" s="8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3"/>
    </row>
    <row r="11" spans="1:25" s="9" customFormat="1" ht="57.75" customHeight="1">
      <c r="A11" s="7" t="s">
        <v>5</v>
      </c>
      <c r="B11" s="8" t="s">
        <v>9</v>
      </c>
      <c r="C11" s="10">
        <v>139724.5</v>
      </c>
      <c r="D11" s="10">
        <v>185678.6</v>
      </c>
      <c r="E11" s="10">
        <v>59815</v>
      </c>
      <c r="F11" s="10">
        <v>24888.9</v>
      </c>
      <c r="G11" s="10">
        <v>14363.7</v>
      </c>
      <c r="H11" s="10">
        <v>63874.1</v>
      </c>
      <c r="I11" s="10">
        <v>50569.2</v>
      </c>
      <c r="J11" s="10">
        <v>37085.4</v>
      </c>
      <c r="K11" s="11">
        <v>398413.6</v>
      </c>
      <c r="L11" s="10">
        <v>35275.4</v>
      </c>
      <c r="M11" s="10">
        <v>9772.5</v>
      </c>
      <c r="N11" s="10">
        <v>70015.899999999994</v>
      </c>
      <c r="O11" s="10">
        <v>103144.9</v>
      </c>
      <c r="P11" s="10">
        <v>18596.547999999999</v>
      </c>
      <c r="Q11" s="10">
        <v>66056.600000000006</v>
      </c>
      <c r="R11" s="19" t="s">
        <v>34</v>
      </c>
      <c r="S11" s="10">
        <v>609.6</v>
      </c>
      <c r="T11" s="10">
        <v>38275.800000000003</v>
      </c>
      <c r="U11" s="10">
        <v>26123.9</v>
      </c>
      <c r="V11" s="10">
        <v>14533.6</v>
      </c>
      <c r="W11" s="10">
        <v>4498.2</v>
      </c>
      <c r="X11" s="10">
        <v>6651.6</v>
      </c>
      <c r="Y11" s="13"/>
    </row>
    <row r="12" spans="1:25" s="9" customFormat="1" ht="22.5" customHeight="1">
      <c r="A12" s="7" t="s">
        <v>68</v>
      </c>
      <c r="B12" s="8" t="s">
        <v>71</v>
      </c>
      <c r="C12" s="10">
        <f t="shared" ref="C12:I12" si="0">C11/C39*1000</f>
        <v>230.78365142418261</v>
      </c>
      <c r="D12" s="10">
        <f t="shared" si="0"/>
        <v>406.73456579859612</v>
      </c>
      <c r="E12" s="10">
        <f t="shared" si="0"/>
        <v>144.0547752538389</v>
      </c>
      <c r="F12" s="10">
        <f t="shared" si="0"/>
        <v>60.90711315911188</v>
      </c>
      <c r="G12" s="10">
        <f t="shared" si="0"/>
        <v>40.101400256013314</v>
      </c>
      <c r="H12" s="10">
        <f t="shared" si="0"/>
        <v>179.25798077597699</v>
      </c>
      <c r="I12" s="10">
        <f t="shared" si="0"/>
        <v>153.49582637729549</v>
      </c>
      <c r="J12" s="10">
        <f>J11/J39*1000</f>
        <v>115.88952099410481</v>
      </c>
      <c r="K12" s="11">
        <f>K11/K39*1000</f>
        <v>1251.6075728469486</v>
      </c>
      <c r="L12" s="10">
        <f t="shared" ref="L12" si="1">L11/L39*1000</f>
        <v>127.63046018806965</v>
      </c>
      <c r="M12" s="10">
        <f t="shared" ref="M12" si="2">M11/M39*1000</f>
        <v>35.378319036594704</v>
      </c>
      <c r="N12" s="10">
        <f t="shared" ref="N12:P12" si="3">N11/N39*1000</f>
        <v>270.71212050913249</v>
      </c>
      <c r="O12" s="10">
        <f t="shared" si="3"/>
        <v>464.80300661075836</v>
      </c>
      <c r="P12" s="10">
        <f t="shared" si="3"/>
        <v>89.463255527546323</v>
      </c>
      <c r="Q12" s="10">
        <f t="shared" ref="Q12:V12" si="4">Q11/Q39*1000</f>
        <v>342.95697501155195</v>
      </c>
      <c r="R12" s="10" t="s">
        <v>42</v>
      </c>
      <c r="S12" s="10">
        <f t="shared" ref="S12" si="5">S11/S39*1000</f>
        <v>8.2159102395633266</v>
      </c>
      <c r="T12" s="10">
        <f t="shared" ref="T12" si="6">T11/T39*1000</f>
        <v>658.66136651093166</v>
      </c>
      <c r="U12" s="10">
        <f t="shared" ref="U12" si="7">U11/U39*1000</f>
        <v>668.74616014745038</v>
      </c>
      <c r="V12" s="10">
        <f t="shared" si="4"/>
        <v>219.36350532424703</v>
      </c>
      <c r="W12" s="10">
        <f t="shared" ref="W12" si="8">W11/W39*1000</f>
        <v>81.330006509004107</v>
      </c>
      <c r="X12" s="10">
        <f t="shared" ref="X12" si="9">X11/X39*1000</f>
        <v>149.48759439050701</v>
      </c>
      <c r="Y12" s="13"/>
    </row>
    <row r="13" spans="1:25" s="9" customFormat="1" ht="38.25">
      <c r="A13" s="7" t="s">
        <v>6</v>
      </c>
      <c r="B13" s="8" t="s">
        <v>9</v>
      </c>
      <c r="C13" s="10">
        <v>21545.8</v>
      </c>
      <c r="D13" s="10">
        <v>19514</v>
      </c>
      <c r="E13" s="10">
        <v>17894</v>
      </c>
      <c r="F13" s="10">
        <v>17226.5</v>
      </c>
      <c r="G13" s="10">
        <v>13364.2</v>
      </c>
      <c r="H13" s="10">
        <v>21420.6</v>
      </c>
      <c r="I13" s="10">
        <v>13510.8</v>
      </c>
      <c r="J13" s="10">
        <v>16473.862000000001</v>
      </c>
      <c r="K13" s="11">
        <v>6837.8</v>
      </c>
      <c r="L13" s="10">
        <v>9066.1</v>
      </c>
      <c r="M13" s="10">
        <v>14620.2</v>
      </c>
      <c r="N13" s="10">
        <v>10452.299999999999</v>
      </c>
      <c r="O13" s="10">
        <v>12144.2</v>
      </c>
      <c r="P13" s="10">
        <v>6232.3630000000003</v>
      </c>
      <c r="Q13" s="10">
        <v>4630.6000000000004</v>
      </c>
      <c r="R13" s="10">
        <v>6071.1</v>
      </c>
      <c r="S13" s="10">
        <v>1071.5999999999999</v>
      </c>
      <c r="T13" s="10">
        <v>987.2</v>
      </c>
      <c r="U13" s="10">
        <v>1320.8</v>
      </c>
      <c r="V13" s="10">
        <v>873.09</v>
      </c>
      <c r="W13" s="10">
        <v>1373.8</v>
      </c>
      <c r="X13" s="10">
        <v>536.79999999999995</v>
      </c>
      <c r="Y13" s="13"/>
    </row>
    <row r="14" spans="1:25" s="9" customFormat="1" ht="21" customHeight="1">
      <c r="A14" s="7" t="s">
        <v>68</v>
      </c>
      <c r="B14" s="8" t="s">
        <v>69</v>
      </c>
      <c r="C14" s="10">
        <f t="shared" ref="C14:I14" si="10">C13/C39*1000</f>
        <v>35.58730499558169</v>
      </c>
      <c r="D14" s="10">
        <f t="shared" si="10"/>
        <v>42.746004746878768</v>
      </c>
      <c r="E14" s="10">
        <f t="shared" si="10"/>
        <v>43.094811475251909</v>
      </c>
      <c r="F14" s="10">
        <f t="shared" si="10"/>
        <v>42.155996642496881</v>
      </c>
      <c r="G14" s="10">
        <f t="shared" si="10"/>
        <v>37.310938915558879</v>
      </c>
      <c r="H14" s="10">
        <f t="shared" si="10"/>
        <v>60.115344138076189</v>
      </c>
      <c r="I14" s="10">
        <f t="shared" si="10"/>
        <v>41.010168462589164</v>
      </c>
      <c r="J14" s="10">
        <f t="shared" ref="J14:V14" si="11">J13/J39*1000</f>
        <v>51.479773067109576</v>
      </c>
      <c r="K14" s="11">
        <f t="shared" si="11"/>
        <v>21.480798500886682</v>
      </c>
      <c r="L14" s="10">
        <f t="shared" ref="L14" si="12">L13/L39*1000</f>
        <v>32.802194025044592</v>
      </c>
      <c r="M14" s="10">
        <f t="shared" ref="M14" si="13">M13/M39*1000</f>
        <v>52.927920182023222</v>
      </c>
      <c r="N14" s="10">
        <f t="shared" ref="N14:P14" si="14">N13/N39*1000</f>
        <v>40.413167540481602</v>
      </c>
      <c r="O14" s="10">
        <f t="shared" si="14"/>
        <v>54.725543123143972</v>
      </c>
      <c r="P14" s="10">
        <f t="shared" si="14"/>
        <v>29.982310889603017</v>
      </c>
      <c r="Q14" s="10">
        <f t="shared" si="11"/>
        <v>24.041451853236353</v>
      </c>
      <c r="R14" s="10">
        <f t="shared" ref="R14" si="15">R13/R39*1000</f>
        <v>32.516636985659389</v>
      </c>
      <c r="S14" s="10">
        <f t="shared" ref="S14" si="16">S13/S39*1000</f>
        <v>14.442535125846556</v>
      </c>
      <c r="T14" s="10">
        <f t="shared" ref="T14" si="17">T13/T39*1000</f>
        <v>16.988031628851434</v>
      </c>
      <c r="U14" s="10">
        <f t="shared" ref="U14" si="18">U13/U39*1000</f>
        <v>33.811181650624611</v>
      </c>
      <c r="V14" s="10">
        <f t="shared" si="11"/>
        <v>13.178020783807648</v>
      </c>
      <c r="W14" s="10">
        <f t="shared" ref="W14" si="19">W13/W39*1000</f>
        <v>24.839082953641423</v>
      </c>
      <c r="X14" s="10">
        <f t="shared" ref="X14" si="20">X13/X39*1000</f>
        <v>12.064005753326141</v>
      </c>
      <c r="Y14" s="13"/>
    </row>
    <row r="15" spans="1:25" s="9" customFormat="1" ht="45.75" customHeight="1">
      <c r="A15" s="7" t="s">
        <v>10</v>
      </c>
      <c r="B15" s="8" t="s">
        <v>9</v>
      </c>
      <c r="C15" s="10">
        <v>29128.5</v>
      </c>
      <c r="D15" s="10">
        <v>33486.5</v>
      </c>
      <c r="E15" s="10">
        <v>12679.4</v>
      </c>
      <c r="F15" s="10">
        <v>6878.2</v>
      </c>
      <c r="G15" s="10">
        <v>9281.7000000000007</v>
      </c>
      <c r="H15" s="10">
        <v>14660.6</v>
      </c>
      <c r="I15" s="10">
        <v>6429.4</v>
      </c>
      <c r="J15" s="10">
        <v>7843.8410000000003</v>
      </c>
      <c r="K15" s="11">
        <v>39460.103999999999</v>
      </c>
      <c r="L15" s="10">
        <v>5047.6000000000004</v>
      </c>
      <c r="M15" s="10">
        <v>9723.2000000000007</v>
      </c>
      <c r="N15" s="10">
        <v>9825</v>
      </c>
      <c r="O15" s="10">
        <v>20876</v>
      </c>
      <c r="P15" s="10">
        <v>6197.6270000000004</v>
      </c>
      <c r="Q15" s="10">
        <v>6038.3</v>
      </c>
      <c r="R15" s="10">
        <v>7302.4</v>
      </c>
      <c r="S15" s="10">
        <v>497.1</v>
      </c>
      <c r="T15" s="10">
        <v>9578.1</v>
      </c>
      <c r="U15" s="10">
        <v>2784.7</v>
      </c>
      <c r="V15" s="10">
        <v>1242.3</v>
      </c>
      <c r="W15" s="10">
        <v>701.62300000000005</v>
      </c>
      <c r="X15" s="10">
        <v>310.2</v>
      </c>
      <c r="Y15" s="13"/>
    </row>
    <row r="16" spans="1:25" s="9" customFormat="1" ht="22.5" customHeight="1">
      <c r="A16" s="7" t="s">
        <v>68</v>
      </c>
      <c r="B16" s="8" t="s">
        <v>69</v>
      </c>
      <c r="C16" s="10">
        <f t="shared" ref="C16:I16" si="21">C15/C39*1000</f>
        <v>48.111688290237595</v>
      </c>
      <c r="D16" s="10">
        <f t="shared" si="21"/>
        <v>73.353186837980729</v>
      </c>
      <c r="E16" s="10">
        <f t="shared" si="21"/>
        <v>30.536288846502128</v>
      </c>
      <c r="F16" s="10">
        <f t="shared" si="21"/>
        <v>16.832053876668045</v>
      </c>
      <c r="G16" s="10">
        <f t="shared" si="21"/>
        <v>25.913181614503142</v>
      </c>
      <c r="H16" s="10">
        <f t="shared" si="21"/>
        <v>41.143899529923523</v>
      </c>
      <c r="I16" s="10">
        <f t="shared" si="21"/>
        <v>19.515556230080438</v>
      </c>
      <c r="J16" s="10">
        <f t="shared" ref="J16:V16" si="22">J15/J39*1000</f>
        <v>24.511505235049913</v>
      </c>
      <c r="K16" s="10">
        <f t="shared" si="22"/>
        <v>123.96304993536408</v>
      </c>
      <c r="L16" s="10">
        <f t="shared" ref="L16" si="23">L15/L39*1000</f>
        <v>18.262798177917198</v>
      </c>
      <c r="M16" s="10">
        <f t="shared" ref="M16" si="24">M15/M39*1000</f>
        <v>35.199843607737797</v>
      </c>
      <c r="N16" s="10">
        <f t="shared" ref="N16:P16" si="25">N15/N39*1000</f>
        <v>37.987751125133393</v>
      </c>
      <c r="O16" s="10">
        <f t="shared" si="25"/>
        <v>94.073750287277335</v>
      </c>
      <c r="P16" s="10">
        <f t="shared" si="25"/>
        <v>29.815204841534051</v>
      </c>
      <c r="Q16" s="10">
        <f t="shared" si="22"/>
        <v>31.350040756143276</v>
      </c>
      <c r="R16" s="10">
        <f t="shared" ref="R16" si="26">R15/R39*1000</f>
        <v>39.111444371543719</v>
      </c>
      <c r="S16" s="10">
        <f t="shared" ref="S16" si="27">S15/S39*1000</f>
        <v>6.6996866471242296</v>
      </c>
      <c r="T16" s="10">
        <f t="shared" ref="T16" si="28">T15/T39*1000</f>
        <v>164.82279755298003</v>
      </c>
      <c r="U16" s="10">
        <f t="shared" ref="U16" si="29">U15/U39*1000</f>
        <v>71.285582633626859</v>
      </c>
      <c r="V16" s="10">
        <f t="shared" si="22"/>
        <v>18.750707509791937</v>
      </c>
      <c r="W16" s="10">
        <f t="shared" ref="W16" si="30">W15/W39*1000</f>
        <v>12.685741664858611</v>
      </c>
      <c r="X16" s="10">
        <f t="shared" ref="X16" si="31">X15/X39*1000</f>
        <v>6.9714131607335492</v>
      </c>
      <c r="Y16" s="13"/>
    </row>
    <row r="17" spans="1:25" s="9" customFormat="1" ht="48" customHeight="1">
      <c r="A17" s="7" t="s">
        <v>11</v>
      </c>
      <c r="B17" s="8" t="s">
        <v>9</v>
      </c>
      <c r="C17" s="10">
        <v>5698.1</v>
      </c>
      <c r="D17" s="10">
        <v>12417</v>
      </c>
      <c r="E17" s="10">
        <v>2357</v>
      </c>
      <c r="F17" s="10">
        <v>1697.5</v>
      </c>
      <c r="G17" s="10">
        <v>3640.7</v>
      </c>
      <c r="H17" s="10">
        <v>1266.7</v>
      </c>
      <c r="I17" s="10">
        <v>2301.4</v>
      </c>
      <c r="J17" s="10">
        <v>3988</v>
      </c>
      <c r="K17" s="11">
        <v>5212.2</v>
      </c>
      <c r="L17" s="10">
        <v>171</v>
      </c>
      <c r="M17" s="10">
        <v>4984.5</v>
      </c>
      <c r="N17" s="10">
        <v>4045.8</v>
      </c>
      <c r="O17" s="10">
        <v>13235.1</v>
      </c>
      <c r="P17" s="10">
        <v>1585.452</v>
      </c>
      <c r="Q17" s="10">
        <v>630.79999999999995</v>
      </c>
      <c r="R17" s="10">
        <v>3073.6</v>
      </c>
      <c r="S17" s="10" t="s">
        <v>40</v>
      </c>
      <c r="T17" s="10">
        <v>851.2</v>
      </c>
      <c r="U17" s="10">
        <v>276.7</v>
      </c>
      <c r="V17" s="10">
        <v>151.5</v>
      </c>
      <c r="W17" s="10" t="s">
        <v>42</v>
      </c>
      <c r="X17" s="10" t="s">
        <v>42</v>
      </c>
      <c r="Y17" s="13"/>
    </row>
    <row r="18" spans="1:25" s="9" customFormat="1" ht="21" customHeight="1">
      <c r="A18" s="7" t="s">
        <v>68</v>
      </c>
      <c r="B18" s="8" t="s">
        <v>69</v>
      </c>
      <c r="C18" s="10">
        <f t="shared" ref="C18:I18" si="32">C17/C39*1000</f>
        <v>9.4115801035619029</v>
      </c>
      <c r="D18" s="10">
        <f t="shared" si="32"/>
        <v>27.199812490621792</v>
      </c>
      <c r="E18" s="10">
        <f t="shared" si="32"/>
        <v>5.6764541548658078</v>
      </c>
      <c r="F18" s="10">
        <f t="shared" si="32"/>
        <v>4.1540535976918394</v>
      </c>
      <c r="G18" s="10">
        <f t="shared" si="32"/>
        <v>10.16431475957223</v>
      </c>
      <c r="H18" s="10">
        <f t="shared" si="32"/>
        <v>3.5549007226548799</v>
      </c>
      <c r="I18" s="10">
        <f t="shared" si="32"/>
        <v>6.9855820306571559</v>
      </c>
      <c r="J18" s="10">
        <f t="shared" ref="J18:P18" si="33">J17/J39*1000</f>
        <v>12.462246860610643</v>
      </c>
      <c r="K18" s="10">
        <f t="shared" si="33"/>
        <v>16.374011808815929</v>
      </c>
      <c r="L18" s="10">
        <f t="shared" ref="L18" si="34">L17/L39*1000</f>
        <v>0.61869769562244248</v>
      </c>
      <c r="M18" s="10">
        <f t="shared" si="33"/>
        <v>18.044843309072018</v>
      </c>
      <c r="N18" s="10">
        <f t="shared" si="33"/>
        <v>15.642833944230501</v>
      </c>
      <c r="O18" s="10">
        <f t="shared" si="33"/>
        <v>59.641477889784646</v>
      </c>
      <c r="P18" s="10">
        <f t="shared" si="33"/>
        <v>7.6272057267111819</v>
      </c>
      <c r="Q18" s="10">
        <f t="shared" ref="Q18:V18" si="35">Q17/Q39*1000</f>
        <v>3.2750286850562538</v>
      </c>
      <c r="R18" s="10">
        <f t="shared" si="35"/>
        <v>16.462113198452123</v>
      </c>
      <c r="S18" s="10" t="s">
        <v>42</v>
      </c>
      <c r="T18" s="10">
        <f t="shared" ref="T18" si="36">T17/T39*1000</f>
        <v>14.647703122445643</v>
      </c>
      <c r="U18" s="10">
        <f t="shared" ref="U18" si="37">U17/U39*1000</f>
        <v>7.0832480032766734</v>
      </c>
      <c r="V18" s="10">
        <f t="shared" si="35"/>
        <v>2.2866716475356021</v>
      </c>
      <c r="W18" s="10" t="s">
        <v>42</v>
      </c>
      <c r="X18" s="10" t="s">
        <v>42</v>
      </c>
      <c r="Y18" s="13"/>
    </row>
    <row r="19" spans="1:25" ht="34.5" customHeight="1">
      <c r="A19" s="3" t="s">
        <v>1</v>
      </c>
      <c r="B19" s="3" t="s">
        <v>2</v>
      </c>
      <c r="C19" s="23" t="s">
        <v>64</v>
      </c>
      <c r="D19" s="23" t="s">
        <v>43</v>
      </c>
      <c r="E19" s="23" t="s">
        <v>76</v>
      </c>
      <c r="F19" s="23" t="s">
        <v>63</v>
      </c>
      <c r="G19" s="23" t="s">
        <v>44</v>
      </c>
      <c r="H19" s="23" t="s">
        <v>38</v>
      </c>
      <c r="I19" s="23" t="s">
        <v>36</v>
      </c>
      <c r="J19" s="23" t="s">
        <v>31</v>
      </c>
      <c r="K19" s="22" t="s">
        <v>57</v>
      </c>
      <c r="L19" s="23" t="s">
        <v>35</v>
      </c>
      <c r="M19" s="23" t="s">
        <v>46</v>
      </c>
      <c r="N19" s="23" t="s">
        <v>59</v>
      </c>
      <c r="O19" s="23" t="s">
        <v>60</v>
      </c>
      <c r="P19" s="23" t="s">
        <v>62</v>
      </c>
      <c r="Q19" s="23" t="s">
        <v>55</v>
      </c>
      <c r="R19" s="23" t="s">
        <v>33</v>
      </c>
      <c r="S19" s="23" t="s">
        <v>39</v>
      </c>
      <c r="T19" s="23" t="s">
        <v>58</v>
      </c>
      <c r="U19" s="23" t="s">
        <v>37</v>
      </c>
      <c r="V19" s="23" t="s">
        <v>45</v>
      </c>
      <c r="W19" s="23" t="s">
        <v>41</v>
      </c>
      <c r="X19" s="23" t="s">
        <v>54</v>
      </c>
    </row>
    <row r="20" spans="1:25" s="9" customFormat="1" ht="44.25" customHeight="1">
      <c r="A20" s="7" t="s">
        <v>12</v>
      </c>
      <c r="B20" s="8" t="s">
        <v>13</v>
      </c>
      <c r="C20" s="10">
        <v>360</v>
      </c>
      <c r="D20" s="10">
        <v>564.20000000000005</v>
      </c>
      <c r="E20" s="10">
        <v>274.3</v>
      </c>
      <c r="F20" s="10">
        <v>163.4</v>
      </c>
      <c r="G20" s="10">
        <v>77.7</v>
      </c>
      <c r="H20" s="10">
        <v>212.9</v>
      </c>
      <c r="I20" s="10">
        <v>175.4</v>
      </c>
      <c r="J20" s="10">
        <v>234.9</v>
      </c>
      <c r="K20" s="11">
        <v>168.46199999999999</v>
      </c>
      <c r="L20" s="10">
        <v>176.9</v>
      </c>
      <c r="M20" s="10">
        <v>203.7</v>
      </c>
      <c r="N20" s="10">
        <v>140.30000000000001</v>
      </c>
      <c r="O20" s="10">
        <v>147.6</v>
      </c>
      <c r="P20" s="10">
        <v>123.279</v>
      </c>
      <c r="Q20" s="10">
        <v>49.6</v>
      </c>
      <c r="R20" s="10">
        <v>30.33</v>
      </c>
      <c r="S20" s="10">
        <v>67.8</v>
      </c>
      <c r="T20" s="10">
        <v>8</v>
      </c>
      <c r="U20" s="10">
        <v>11.19</v>
      </c>
      <c r="V20" s="10">
        <v>4.78</v>
      </c>
      <c r="W20" s="10">
        <v>34.536000000000001</v>
      </c>
      <c r="X20" s="10">
        <v>10.1</v>
      </c>
      <c r="Y20" s="13"/>
    </row>
    <row r="21" spans="1:25" s="9" customFormat="1" ht="40.5" customHeight="1">
      <c r="A21" s="7" t="s">
        <v>68</v>
      </c>
      <c r="B21" s="8" t="s">
        <v>72</v>
      </c>
      <c r="C21" s="10">
        <f t="shared" ref="C21:I21" si="38">C20*1000/C39</f>
        <v>0.59461379008481507</v>
      </c>
      <c r="D21" s="10">
        <f t="shared" si="38"/>
        <v>1.2358970932760582</v>
      </c>
      <c r="E21" s="10">
        <f t="shared" si="38"/>
        <v>0.66060728666936397</v>
      </c>
      <c r="F21" s="10">
        <f t="shared" si="38"/>
        <v>0.3998658956482159</v>
      </c>
      <c r="G21" s="10">
        <f t="shared" si="38"/>
        <v>0.21692730980821337</v>
      </c>
      <c r="H21" s="10">
        <f t="shared" si="38"/>
        <v>0.59748824808812184</v>
      </c>
      <c r="I21" s="10">
        <f t="shared" si="38"/>
        <v>0.53240248899681286</v>
      </c>
      <c r="J21" s="10">
        <f t="shared" ref="J21:V21" si="39">J20*1000/J39</f>
        <v>0.73404758965833505</v>
      </c>
      <c r="K21" s="10">
        <f t="shared" si="39"/>
        <v>0.52921967256374447</v>
      </c>
      <c r="L21" s="10">
        <f t="shared" ref="L21" si="40">L20*1000/L39</f>
        <v>0.64004457517900626</v>
      </c>
      <c r="M21" s="10">
        <f t="shared" ref="M21" si="41">M20*1000/M39</f>
        <v>0.7374329585832019</v>
      </c>
      <c r="N21" s="10">
        <f t="shared" ref="N21:P21" si="42">N20*1000/N39</f>
        <v>0.5424612196291313</v>
      </c>
      <c r="O21" s="10">
        <f t="shared" si="42"/>
        <v>0.66513151668912307</v>
      </c>
      <c r="P21" s="10">
        <f t="shared" si="42"/>
        <v>0.59306386745434603</v>
      </c>
      <c r="Q21" s="10">
        <f t="shared" si="39"/>
        <v>0.25751652311158874</v>
      </c>
      <c r="R21" s="10">
        <f t="shared" ref="R21" si="43">R20*1000/R39</f>
        <v>0.16244660766171687</v>
      </c>
      <c r="S21" s="10">
        <f t="shared" ref="S21" si="44">S20*1000/S39</f>
        <v>0.91377741837662996</v>
      </c>
      <c r="T21" s="10">
        <f t="shared" ref="T21" si="45">T20*1000/T39</f>
        <v>0.13766638272975229</v>
      </c>
      <c r="U21" s="10">
        <f t="shared" ref="U21" si="46">U20*1000/U39</f>
        <v>0.28645300020479214</v>
      </c>
      <c r="V21" s="10">
        <f t="shared" si="39"/>
        <v>7.2147131849638127E-2</v>
      </c>
      <c r="W21" s="10">
        <f t="shared" ref="W21" si="47">W20*1000/W39</f>
        <v>0.62443046213929265</v>
      </c>
      <c r="X21" s="10">
        <f t="shared" ref="X21" si="48">X20*1000/X39</f>
        <v>0.22698669543329739</v>
      </c>
      <c r="Y21" s="13"/>
    </row>
    <row r="22" spans="1:25" s="9" customFormat="1" ht="38.25">
      <c r="A22" s="7" t="s">
        <v>14</v>
      </c>
      <c r="B22" s="8" t="s">
        <v>13</v>
      </c>
      <c r="C22" s="10">
        <v>32</v>
      </c>
      <c r="D22" s="10">
        <v>59.1</v>
      </c>
      <c r="E22" s="10">
        <v>5.8</v>
      </c>
      <c r="F22" s="10">
        <v>18.3</v>
      </c>
      <c r="G22" s="10">
        <v>7.5</v>
      </c>
      <c r="H22" s="10">
        <v>43.1</v>
      </c>
      <c r="I22" s="10">
        <v>55.3</v>
      </c>
      <c r="J22" s="10">
        <v>15.6</v>
      </c>
      <c r="K22" s="11">
        <v>12.429</v>
      </c>
      <c r="L22" s="10">
        <v>27.3</v>
      </c>
      <c r="M22" s="10">
        <v>5.5</v>
      </c>
      <c r="N22" s="10">
        <v>14.5</v>
      </c>
      <c r="O22" s="10">
        <v>7.6</v>
      </c>
      <c r="P22" s="10">
        <v>28.623999999999999</v>
      </c>
      <c r="Q22" s="10">
        <v>15.5</v>
      </c>
      <c r="R22" s="10">
        <v>2.5019999999999998</v>
      </c>
      <c r="S22" s="10">
        <v>17.600000000000001</v>
      </c>
      <c r="T22" s="10">
        <v>0</v>
      </c>
      <c r="U22" s="10">
        <v>0.42899999999999999</v>
      </c>
      <c r="V22" s="10">
        <v>4.78</v>
      </c>
      <c r="W22" s="10">
        <v>24.006</v>
      </c>
      <c r="X22" s="10">
        <v>10.1</v>
      </c>
      <c r="Y22" s="13"/>
    </row>
    <row r="23" spans="1:25" s="9" customFormat="1" ht="38.25">
      <c r="A23" s="7" t="s">
        <v>68</v>
      </c>
      <c r="B23" s="8" t="s">
        <v>70</v>
      </c>
      <c r="C23" s="10">
        <f t="shared" ref="C23:I23" si="49">C22*1000/C39</f>
        <v>5.2854559118650224E-2</v>
      </c>
      <c r="D23" s="10">
        <f t="shared" si="49"/>
        <v>0.12946033004717306</v>
      </c>
      <c r="E23" s="10">
        <f t="shared" si="49"/>
        <v>1.3968364063734274E-2</v>
      </c>
      <c r="F23" s="10">
        <f t="shared" si="49"/>
        <v>4.4783022584836907E-2</v>
      </c>
      <c r="G23" s="10">
        <f t="shared" si="49"/>
        <v>2.0938929518167313E-2</v>
      </c>
      <c r="H23" s="10">
        <f t="shared" si="49"/>
        <v>0.12095699151055918</v>
      </c>
      <c r="I23" s="10">
        <f t="shared" si="49"/>
        <v>0.16785551677037486</v>
      </c>
      <c r="J23" s="10">
        <f t="shared" ref="J23:V23" si="50">J22*1000/J39</f>
        <v>4.8749009785738727E-2</v>
      </c>
      <c r="K23" s="10">
        <f t="shared" si="50"/>
        <v>3.9045430484588695E-2</v>
      </c>
      <c r="L23" s="10">
        <f t="shared" ref="L23" si="51">L22*1000/L39</f>
        <v>9.8774544388846072E-2</v>
      </c>
      <c r="M23" s="10">
        <f t="shared" ref="M23" si="52">M22*1000/M39</f>
        <v>1.9911051900871925E-2</v>
      </c>
      <c r="N23" s="10">
        <f t="shared" ref="N23:P23" si="53">N22*1000/N39</f>
        <v>5.6063347716481853E-2</v>
      </c>
      <c r="O23" s="10">
        <f t="shared" si="53"/>
        <v>3.4247964273965689E-2</v>
      </c>
      <c r="P23" s="10">
        <f t="shared" si="53"/>
        <v>0.13770277291357977</v>
      </c>
      <c r="Q23" s="10">
        <f t="shared" si="50"/>
        <v>8.0473913472371483E-2</v>
      </c>
      <c r="R23" s="10">
        <f t="shared" ref="R23" si="54">R22*1000/R39</f>
        <v>1.3400640038562993E-2</v>
      </c>
      <c r="S23" s="10">
        <f t="shared" ref="S23" si="55">S22*1000/S39</f>
        <v>0.23720475757269449</v>
      </c>
      <c r="T23" s="10">
        <f t="shared" ref="T23" si="56">T22*1000/T39</f>
        <v>0</v>
      </c>
      <c r="U23" s="10">
        <f t="shared" ref="U23" si="57">U22*1000/U39</f>
        <v>1.0981978292033586E-2</v>
      </c>
      <c r="V23" s="10">
        <f t="shared" si="50"/>
        <v>7.2147131849638127E-2</v>
      </c>
      <c r="W23" s="10">
        <f t="shared" ref="W23" si="58">W22*1000/W39</f>
        <v>0.43404209155999129</v>
      </c>
      <c r="X23" s="10">
        <f t="shared" ref="X23" si="59">X22*1000/X39</f>
        <v>0.22698669543329739</v>
      </c>
      <c r="Y23" s="13"/>
    </row>
    <row r="24" spans="1:25" s="9" customFormat="1" ht="25.5">
      <c r="A24" s="7" t="s">
        <v>15</v>
      </c>
      <c r="B24" s="8" t="s">
        <v>9</v>
      </c>
      <c r="C24" s="10">
        <v>52045.3</v>
      </c>
      <c r="D24" s="10">
        <v>53826.400000000001</v>
      </c>
      <c r="E24" s="10">
        <v>51513</v>
      </c>
      <c r="F24" s="10">
        <v>31233.9</v>
      </c>
      <c r="G24" s="10">
        <v>21795.4</v>
      </c>
      <c r="H24" s="11">
        <v>92893.9</v>
      </c>
      <c r="I24" s="10">
        <v>55508.5</v>
      </c>
      <c r="J24" s="10">
        <v>55119.1</v>
      </c>
      <c r="K24" s="11">
        <v>50655.097000000002</v>
      </c>
      <c r="L24" s="10">
        <v>11786.4</v>
      </c>
      <c r="M24" s="10" t="s">
        <v>51</v>
      </c>
      <c r="N24" s="10">
        <v>83158.3</v>
      </c>
      <c r="O24" s="10">
        <v>56589.7</v>
      </c>
      <c r="P24" s="10">
        <v>24155.78</v>
      </c>
      <c r="Q24" s="10">
        <v>26553.7</v>
      </c>
      <c r="R24" s="10">
        <v>35885</v>
      </c>
      <c r="S24" s="10">
        <v>3132.5</v>
      </c>
      <c r="T24" s="10">
        <v>2296.9</v>
      </c>
      <c r="U24" s="10">
        <v>1055.8</v>
      </c>
      <c r="V24" s="10">
        <v>13073.5</v>
      </c>
      <c r="W24" s="10">
        <v>6769.1</v>
      </c>
      <c r="X24" s="10">
        <v>5755.1</v>
      </c>
      <c r="Y24" s="13"/>
    </row>
    <row r="25" spans="1:25" s="9" customFormat="1" ht="20.25" customHeight="1">
      <c r="A25" s="7" t="s">
        <v>68</v>
      </c>
      <c r="B25" s="8" t="s">
        <v>69</v>
      </c>
      <c r="C25" s="10">
        <f t="shared" ref="C25:I25" si="60">C24/C39*1000</f>
        <v>85.963480803058957</v>
      </c>
      <c r="D25" s="10">
        <f t="shared" si="60"/>
        <v>117.90835041034106</v>
      </c>
      <c r="E25" s="10">
        <f t="shared" si="60"/>
        <v>124.06074793364544</v>
      </c>
      <c r="F25" s="10">
        <f t="shared" si="60"/>
        <v>76.434341481559429</v>
      </c>
      <c r="G25" s="10">
        <f t="shared" si="60"/>
        <v>60.849645922701853</v>
      </c>
      <c r="H25" s="10">
        <f t="shared" si="60"/>
        <v>260.69992282326524</v>
      </c>
      <c r="I25" s="10">
        <f t="shared" si="60"/>
        <v>168.48838974047655</v>
      </c>
      <c r="J25" s="10">
        <f t="shared" ref="J25:P25" si="61">J24/J39*1000</f>
        <v>172.24368880007123</v>
      </c>
      <c r="K25" s="10">
        <f t="shared" si="61"/>
        <v>159.13187453565027</v>
      </c>
      <c r="L25" s="10">
        <f t="shared" ref="L25" si="62">L24/L39*1000</f>
        <v>42.644552746692135</v>
      </c>
      <c r="M25" s="10" t="s">
        <v>42</v>
      </c>
      <c r="N25" s="10">
        <f t="shared" si="61"/>
        <v>321.52639230424228</v>
      </c>
      <c r="O25" s="10">
        <f t="shared" si="61"/>
        <v>255.01079261505737</v>
      </c>
      <c r="P25" s="10">
        <f t="shared" si="61"/>
        <v>116.20730463563415</v>
      </c>
      <c r="Q25" s="10">
        <f t="shared" ref="Q25:V25" si="63">Q24/Q39*1000</f>
        <v>137.86323588202004</v>
      </c>
      <c r="R25" s="10">
        <f t="shared" si="63"/>
        <v>192.19902789122023</v>
      </c>
      <c r="S25" s="10">
        <f t="shared" si="63"/>
        <v>42.218403585026451</v>
      </c>
      <c r="T25" s="10">
        <f t="shared" ref="T25" si="64">T24/T39*1000</f>
        <v>39.525739311496004</v>
      </c>
      <c r="U25" s="10">
        <f t="shared" ref="U25" si="65">U24/U39*1000</f>
        <v>27.027442146221581</v>
      </c>
      <c r="V25" s="10">
        <f t="shared" si="63"/>
        <v>197.32542431720586</v>
      </c>
      <c r="W25" s="10">
        <f t="shared" ref="W25" si="66">W24/W39*1000</f>
        <v>122.38916612424966</v>
      </c>
      <c r="X25" s="10">
        <f t="shared" ref="X25" si="67">X24/X39*1000</f>
        <v>129.33971592952176</v>
      </c>
      <c r="Y25" s="13"/>
    </row>
    <row r="26" spans="1:25" s="9" customFormat="1" ht="25.5">
      <c r="A26" s="7" t="s">
        <v>16</v>
      </c>
      <c r="B26" s="8" t="s">
        <v>9</v>
      </c>
      <c r="C26" s="10">
        <v>1619.1</v>
      </c>
      <c r="D26" s="10">
        <v>896.1</v>
      </c>
      <c r="E26" s="10">
        <v>935</v>
      </c>
      <c r="F26" s="10">
        <v>771.7</v>
      </c>
      <c r="G26" s="10">
        <v>494.6</v>
      </c>
      <c r="H26" s="10">
        <v>858.1</v>
      </c>
      <c r="I26" s="10">
        <v>529</v>
      </c>
      <c r="J26" s="10">
        <v>2082.1999999999998</v>
      </c>
      <c r="K26" s="11">
        <v>2323.8609999999999</v>
      </c>
      <c r="L26" s="10">
        <v>525.9</v>
      </c>
      <c r="M26" s="10">
        <v>979.2</v>
      </c>
      <c r="N26" s="10">
        <v>2423.63</v>
      </c>
      <c r="O26" s="10">
        <v>2606.5</v>
      </c>
      <c r="P26" s="10">
        <v>1522.6590000000001</v>
      </c>
      <c r="Q26" s="10">
        <v>1192.5</v>
      </c>
      <c r="R26" s="10">
        <v>461.8</v>
      </c>
      <c r="S26" s="10">
        <v>80.400000000000006</v>
      </c>
      <c r="T26" s="10">
        <v>77.400000000000006</v>
      </c>
      <c r="U26" s="10">
        <v>65.983000000000004</v>
      </c>
      <c r="V26" s="10">
        <v>595.79999999999995</v>
      </c>
      <c r="W26" s="10">
        <v>252.5</v>
      </c>
      <c r="X26" s="10">
        <v>356.4</v>
      </c>
      <c r="Y26" s="13"/>
    </row>
    <row r="27" spans="1:25" s="9" customFormat="1" ht="22.5" customHeight="1">
      <c r="A27" s="7" t="s">
        <v>68</v>
      </c>
      <c r="B27" s="8" t="s">
        <v>69</v>
      </c>
      <c r="C27" s="10">
        <f t="shared" ref="C27:I27" si="68">C26/C39*1000</f>
        <v>2.6742755209064555</v>
      </c>
      <c r="D27" s="10">
        <f t="shared" si="68"/>
        <v>1.9629340398523145</v>
      </c>
      <c r="E27" s="10">
        <f t="shared" si="68"/>
        <v>2.2517966206192321</v>
      </c>
      <c r="F27" s="10">
        <f t="shared" si="68"/>
        <v>1.8884731436458275</v>
      </c>
      <c r="G27" s="10">
        <f t="shared" si="68"/>
        <v>1.3808526052914072</v>
      </c>
      <c r="H27" s="10">
        <f t="shared" si="68"/>
        <v>2.4081947660141725</v>
      </c>
      <c r="I27" s="10">
        <f t="shared" si="68"/>
        <v>1.6057064804977994</v>
      </c>
      <c r="J27" s="10">
        <f>J26/J39*1000</f>
        <v>6.5067428317862284</v>
      </c>
      <c r="K27" s="11">
        <f>K26/K39*1000</f>
        <v>7.3003582855697777</v>
      </c>
      <c r="L27" s="10">
        <f t="shared" ref="L27" si="69">L26/L39*1000</f>
        <v>1.9027667726774413</v>
      </c>
      <c r="M27" s="10">
        <f t="shared" ref="M27" si="70">M26/M39*1000</f>
        <v>3.5448912766061436</v>
      </c>
      <c r="N27" s="10">
        <f t="shared" ref="N27:P27" si="71">N26/N39*1000</f>
        <v>9.3708145811101318</v>
      </c>
      <c r="O27" s="10">
        <f t="shared" si="71"/>
        <v>11.745699852643627</v>
      </c>
      <c r="P27" s="10">
        <f t="shared" si="71"/>
        <v>7.3251245983027697</v>
      </c>
      <c r="Q27" s="10">
        <f t="shared" ref="Q27:V27" si="72">Q26/Q39*1000</f>
        <v>6.19129947198729</v>
      </c>
      <c r="R27" s="10">
        <f t="shared" ref="R27" si="73">R26/R39*1000</f>
        <v>2.4733875179090292</v>
      </c>
      <c r="S27" s="10">
        <f t="shared" ref="S27" si="74">S26/S39*1000</f>
        <v>1.0835944607298091</v>
      </c>
      <c r="T27" s="10">
        <f t="shared" ref="T27" si="75">T26/T39*1000</f>
        <v>1.3319222529103534</v>
      </c>
      <c r="U27" s="10">
        <f t="shared" ref="U27" si="76">U26/U39*1000</f>
        <v>1.6890999385623593</v>
      </c>
      <c r="V27" s="10">
        <f t="shared" si="72"/>
        <v>8.9927324594172386</v>
      </c>
      <c r="W27" s="10">
        <f t="shared" ref="W27" si="77">W26/W39*1000</f>
        <v>4.5653431691617845</v>
      </c>
      <c r="X27" s="10">
        <f t="shared" ref="X27" si="78">X26/X39*1000</f>
        <v>8.0097087378640772</v>
      </c>
      <c r="Y27" s="13"/>
    </row>
    <row r="28" spans="1:25" s="9" customFormat="1" ht="25.5">
      <c r="A28" s="7" t="s">
        <v>17</v>
      </c>
      <c r="B28" s="8" t="s">
        <v>9</v>
      </c>
      <c r="C28" s="10" t="s">
        <v>40</v>
      </c>
      <c r="D28" s="10">
        <v>21455.200000000001</v>
      </c>
      <c r="E28" s="10">
        <v>19996</v>
      </c>
      <c r="F28" s="10">
        <v>15867.8</v>
      </c>
      <c r="G28" s="10">
        <v>19780</v>
      </c>
      <c r="H28" s="10">
        <v>11934.9</v>
      </c>
      <c r="I28" s="10">
        <v>16539.099999999999</v>
      </c>
      <c r="J28" s="10">
        <v>23503.200000000001</v>
      </c>
      <c r="K28" s="11">
        <v>20636.616999999998</v>
      </c>
      <c r="L28" s="10">
        <v>9140.6</v>
      </c>
      <c r="M28" s="10" t="s">
        <v>52</v>
      </c>
      <c r="N28" s="10">
        <v>21658.37</v>
      </c>
      <c r="O28" s="10">
        <v>9311.7000000000007</v>
      </c>
      <c r="P28" s="10">
        <v>7161.3</v>
      </c>
      <c r="Q28" s="10" t="s">
        <v>56</v>
      </c>
      <c r="R28" s="10">
        <v>3545.1</v>
      </c>
      <c r="S28" s="10">
        <v>1346.1</v>
      </c>
      <c r="T28" s="10">
        <v>1231.9000000000001</v>
      </c>
      <c r="U28" s="10">
        <v>717.2</v>
      </c>
      <c r="V28" s="10">
        <v>945.95</v>
      </c>
      <c r="W28" s="10">
        <v>1451.3</v>
      </c>
      <c r="X28" s="10">
        <v>680.8</v>
      </c>
      <c r="Y28" s="13"/>
    </row>
    <row r="29" spans="1:25" s="9" customFormat="1" ht="21" customHeight="1">
      <c r="A29" s="7" t="s">
        <v>68</v>
      </c>
      <c r="B29" s="8" t="s">
        <v>69</v>
      </c>
      <c r="C29" s="10" t="s">
        <v>42</v>
      </c>
      <c r="D29" s="10">
        <f t="shared" ref="D29:F29" si="79">D28/D39*1000</f>
        <v>46.998261814350386</v>
      </c>
      <c r="E29" s="10">
        <f t="shared" si="79"/>
        <v>48.157139279039747</v>
      </c>
      <c r="F29" s="10">
        <f t="shared" si="79"/>
        <v>38.831040752550557</v>
      </c>
      <c r="G29" s="10">
        <f t="shared" ref="G29:I29" si="80">G28/G39*1000</f>
        <v>55.222936782579922</v>
      </c>
      <c r="H29" s="10">
        <f t="shared" si="80"/>
        <v>33.494422226899601</v>
      </c>
      <c r="I29" s="10">
        <f t="shared" si="80"/>
        <v>50.202155106996507</v>
      </c>
      <c r="J29" s="10">
        <f>J28/J39*1000</f>
        <v>73.4460081279599</v>
      </c>
      <c r="K29" s="11">
        <f>K28/K39*1000</f>
        <v>64.82947900157545</v>
      </c>
      <c r="L29" s="10">
        <f t="shared" ref="L29" si="81">L28/L39*1000</f>
        <v>33.071743605885956</v>
      </c>
      <c r="M29" s="10" t="s">
        <v>42</v>
      </c>
      <c r="N29" s="10">
        <f t="shared" ref="N29:P29" si="82">N28/N39*1000</f>
        <v>83.740739881532335</v>
      </c>
      <c r="O29" s="10">
        <f t="shared" si="82"/>
        <v>41.961416964458728</v>
      </c>
      <c r="P29" s="10">
        <f t="shared" si="82"/>
        <v>34.451190178382433</v>
      </c>
      <c r="Q29" s="10" t="s">
        <v>42</v>
      </c>
      <c r="R29" s="10">
        <f t="shared" ref="R29" si="83">R28/R39*1000</f>
        <v>18.987453637373967</v>
      </c>
      <c r="S29" s="10">
        <f t="shared" ref="S29" si="84">S28/S39*1000</f>
        <v>18.142120691397956</v>
      </c>
      <c r="T29" s="10">
        <f t="shared" ref="T29" si="85">T28/T39*1000</f>
        <v>21.198902110597732</v>
      </c>
      <c r="U29" s="10">
        <f t="shared" ref="U29" si="86">U28/U39*1000</f>
        <v>18.359614990784355</v>
      </c>
      <c r="V29" s="10">
        <f t="shared" ref="V29" si="87">V28/V39*1000</f>
        <v>14.277736270536652</v>
      </c>
      <c r="W29" s="10">
        <f t="shared" ref="W29" si="88">W28/W39*1000</f>
        <v>26.240326896651478</v>
      </c>
      <c r="X29" s="10">
        <f t="shared" ref="X29" si="89">X28/X39*1000</f>
        <v>15.300251708018697</v>
      </c>
      <c r="Y29" s="13"/>
    </row>
    <row r="30" spans="1:25" s="9" customFormat="1" ht="51">
      <c r="A30" s="7" t="s">
        <v>18</v>
      </c>
      <c r="B30" s="8" t="s">
        <v>19</v>
      </c>
      <c r="C30" s="18">
        <v>173121</v>
      </c>
      <c r="D30" s="18">
        <v>126265</v>
      </c>
      <c r="E30" s="18">
        <v>113954</v>
      </c>
      <c r="F30" s="18">
        <v>91556</v>
      </c>
      <c r="G30" s="18">
        <v>96719</v>
      </c>
      <c r="H30" s="18">
        <v>110001</v>
      </c>
      <c r="I30" s="18">
        <v>106100</v>
      </c>
      <c r="J30" s="18">
        <v>90255</v>
      </c>
      <c r="K30" s="17">
        <v>88395</v>
      </c>
      <c r="L30" s="18">
        <v>65958</v>
      </c>
      <c r="M30" s="18">
        <v>72331</v>
      </c>
      <c r="N30" s="18">
        <v>84087</v>
      </c>
      <c r="O30" s="18">
        <v>72912</v>
      </c>
      <c r="P30" s="18">
        <v>58858</v>
      </c>
      <c r="Q30" s="18">
        <v>56872</v>
      </c>
      <c r="R30" s="18">
        <v>68176</v>
      </c>
      <c r="S30" s="18">
        <v>20872</v>
      </c>
      <c r="T30" s="18">
        <v>17581</v>
      </c>
      <c r="U30" s="18">
        <v>11568</v>
      </c>
      <c r="V30" s="18">
        <v>17360</v>
      </c>
      <c r="W30" s="18">
        <v>10598</v>
      </c>
      <c r="X30" s="18">
        <v>10097</v>
      </c>
      <c r="Y30" s="13"/>
    </row>
    <row r="31" spans="1:25" s="9" customFormat="1" ht="31.5" customHeight="1">
      <c r="A31" s="7" t="s">
        <v>20</v>
      </c>
      <c r="B31" s="8" t="s">
        <v>21</v>
      </c>
      <c r="C31" s="10">
        <v>32901.4</v>
      </c>
      <c r="D31" s="10">
        <v>34216.1</v>
      </c>
      <c r="E31" s="10">
        <v>31650.3</v>
      </c>
      <c r="F31" s="10">
        <v>26286.7</v>
      </c>
      <c r="G31" s="10">
        <v>40328.1</v>
      </c>
      <c r="H31" s="10">
        <v>29371.9</v>
      </c>
      <c r="I31" s="10">
        <v>28929.5</v>
      </c>
      <c r="J31" s="10">
        <v>31498</v>
      </c>
      <c r="K31" s="11">
        <v>39733</v>
      </c>
      <c r="L31" s="10">
        <v>26884.400000000001</v>
      </c>
      <c r="M31" s="10">
        <v>36267.599999999999</v>
      </c>
      <c r="N31" s="10">
        <v>39790</v>
      </c>
      <c r="O31" s="10">
        <v>32349.7</v>
      </c>
      <c r="P31" s="10">
        <v>27427</v>
      </c>
      <c r="Q31" s="10">
        <v>27360.2</v>
      </c>
      <c r="R31" s="10">
        <v>47383</v>
      </c>
      <c r="S31" s="10">
        <v>35497.9</v>
      </c>
      <c r="T31" s="10">
        <v>34237</v>
      </c>
      <c r="U31" s="10">
        <v>31746.5</v>
      </c>
      <c r="V31" s="10">
        <v>25212.1</v>
      </c>
      <c r="W31" s="10">
        <v>22421</v>
      </c>
      <c r="X31" s="10">
        <v>28316.6</v>
      </c>
      <c r="Y31" s="13"/>
    </row>
    <row r="32" spans="1:25" s="9" customFormat="1" ht="29.25" customHeight="1">
      <c r="A32" s="7" t="s">
        <v>22</v>
      </c>
      <c r="B32" s="8" t="s">
        <v>4</v>
      </c>
      <c r="C32" s="10">
        <v>0.9</v>
      </c>
      <c r="D32" s="10">
        <v>0.7</v>
      </c>
      <c r="E32" s="10">
        <v>0.72</v>
      </c>
      <c r="F32" s="10">
        <v>0.71</v>
      </c>
      <c r="G32" s="10">
        <v>0.8</v>
      </c>
      <c r="H32" s="10">
        <v>1.1000000000000001</v>
      </c>
      <c r="I32" s="10">
        <v>0.9</v>
      </c>
      <c r="J32" s="10">
        <v>1.5</v>
      </c>
      <c r="K32" s="11">
        <v>1.4</v>
      </c>
      <c r="L32" s="10">
        <v>0.5</v>
      </c>
      <c r="M32" s="10">
        <v>1.57</v>
      </c>
      <c r="N32" s="10">
        <v>1.07</v>
      </c>
      <c r="O32" s="10">
        <v>1.6</v>
      </c>
      <c r="P32" s="10">
        <v>0.91</v>
      </c>
      <c r="Q32" s="10">
        <v>1.8</v>
      </c>
      <c r="R32" s="10">
        <v>0.6</v>
      </c>
      <c r="S32" s="10">
        <v>1.2</v>
      </c>
      <c r="T32" s="10">
        <v>0.76</v>
      </c>
      <c r="U32" s="10">
        <v>1.5</v>
      </c>
      <c r="V32" s="10">
        <v>0.26</v>
      </c>
      <c r="W32" s="10">
        <v>2.4</v>
      </c>
      <c r="X32" s="10">
        <v>0.9</v>
      </c>
      <c r="Y32" s="13"/>
    </row>
    <row r="33" spans="1:25" s="9" customFormat="1" ht="27.75" customHeight="1">
      <c r="A33" s="7" t="s">
        <v>23</v>
      </c>
      <c r="B33" s="8" t="s">
        <v>19</v>
      </c>
      <c r="C33" s="18">
        <v>3344</v>
      </c>
      <c r="D33" s="18">
        <v>1709</v>
      </c>
      <c r="E33" s="18">
        <v>1537</v>
      </c>
      <c r="F33" s="18">
        <v>1681</v>
      </c>
      <c r="G33" s="18">
        <v>1754</v>
      </c>
      <c r="H33" s="18">
        <v>2311</v>
      </c>
      <c r="I33" s="18">
        <v>1628</v>
      </c>
      <c r="J33" s="18">
        <v>2484</v>
      </c>
      <c r="K33" s="17">
        <v>2220</v>
      </c>
      <c r="L33" s="18">
        <v>670</v>
      </c>
      <c r="M33" s="18">
        <v>2271</v>
      </c>
      <c r="N33" s="18">
        <v>1536</v>
      </c>
      <c r="O33" s="18">
        <v>2147</v>
      </c>
      <c r="P33" s="18">
        <v>1147</v>
      </c>
      <c r="Q33" s="18">
        <v>1942</v>
      </c>
      <c r="R33" s="18">
        <v>619</v>
      </c>
      <c r="S33" s="18">
        <v>1127</v>
      </c>
      <c r="T33" s="18">
        <v>280</v>
      </c>
      <c r="U33" s="18">
        <v>357</v>
      </c>
      <c r="V33" s="18">
        <v>97</v>
      </c>
      <c r="W33" s="18">
        <v>710</v>
      </c>
      <c r="X33" s="18">
        <v>217</v>
      </c>
      <c r="Y33" s="13"/>
    </row>
    <row r="34" spans="1:25" s="9" customFormat="1" ht="33" customHeight="1">
      <c r="A34" s="7" t="s">
        <v>24</v>
      </c>
      <c r="B34" s="8" t="s">
        <v>19</v>
      </c>
      <c r="C34" s="18">
        <v>4345</v>
      </c>
      <c r="D34" s="18">
        <v>3145</v>
      </c>
      <c r="E34" s="18">
        <v>2062</v>
      </c>
      <c r="F34" s="18">
        <v>2607</v>
      </c>
      <c r="G34" s="18">
        <v>3649</v>
      </c>
      <c r="H34" s="18">
        <v>2073</v>
      </c>
      <c r="I34" s="18">
        <v>1838</v>
      </c>
      <c r="J34" s="18">
        <v>1873</v>
      </c>
      <c r="K34" s="17">
        <v>3618</v>
      </c>
      <c r="L34" s="18">
        <v>1941</v>
      </c>
      <c r="M34" s="18">
        <v>1999</v>
      </c>
      <c r="N34" s="18">
        <v>15353</v>
      </c>
      <c r="O34" s="18">
        <v>1445</v>
      </c>
      <c r="P34" s="18">
        <v>1163</v>
      </c>
      <c r="Q34" s="18">
        <v>882</v>
      </c>
      <c r="R34" s="18">
        <v>1875</v>
      </c>
      <c r="S34" s="18">
        <v>3631</v>
      </c>
      <c r="T34" s="18">
        <v>1148</v>
      </c>
      <c r="U34" s="18">
        <v>72</v>
      </c>
      <c r="V34" s="18">
        <v>144</v>
      </c>
      <c r="W34" s="18">
        <v>309</v>
      </c>
      <c r="X34" s="18">
        <v>230</v>
      </c>
      <c r="Y34" s="13"/>
    </row>
    <row r="35" spans="1:25" s="9" customFormat="1" ht="47.25" customHeight="1">
      <c r="A35" s="7" t="s">
        <v>67</v>
      </c>
      <c r="B35" s="8"/>
      <c r="C35" s="10">
        <f t="shared" ref="C35:I35" si="90">C33/C34</f>
        <v>0.76962025316455696</v>
      </c>
      <c r="D35" s="10">
        <f t="shared" si="90"/>
        <v>0.54340222575516695</v>
      </c>
      <c r="E35" s="10">
        <f t="shared" si="90"/>
        <v>0.74539282250242478</v>
      </c>
      <c r="F35" s="10">
        <f t="shared" si="90"/>
        <v>0.64480245492903721</v>
      </c>
      <c r="G35" s="10">
        <f t="shared" si="90"/>
        <v>0.48067963825705673</v>
      </c>
      <c r="H35" s="10">
        <f t="shared" si="90"/>
        <v>1.1148094548962855</v>
      </c>
      <c r="I35" s="10">
        <f t="shared" si="90"/>
        <v>0.8857453754080522</v>
      </c>
      <c r="J35" s="10">
        <f>J33/J34</f>
        <v>1.3262146289375334</v>
      </c>
      <c r="K35" s="10">
        <f t="shared" ref="K35:V35" si="91">K33/K34</f>
        <v>0.61359867330016582</v>
      </c>
      <c r="L35" s="10">
        <f t="shared" ref="L35" si="92">L33/L34</f>
        <v>0.34518289541473468</v>
      </c>
      <c r="M35" s="10">
        <f t="shared" ref="M35" si="93">M33/M34</f>
        <v>1.1360680340170084</v>
      </c>
      <c r="N35" s="10">
        <f t="shared" ref="N35:P35" si="94">N33/N34</f>
        <v>0.10004559369504332</v>
      </c>
      <c r="O35" s="10">
        <f t="shared" si="94"/>
        <v>1.4858131487889272</v>
      </c>
      <c r="P35" s="10">
        <f t="shared" si="94"/>
        <v>0.98624247635425621</v>
      </c>
      <c r="Q35" s="10">
        <f t="shared" si="91"/>
        <v>2.201814058956916</v>
      </c>
      <c r="R35" s="10">
        <f t="shared" ref="R35" si="95">R33/R34</f>
        <v>0.33013333333333333</v>
      </c>
      <c r="S35" s="10">
        <f t="shared" ref="S35" si="96">S33/S34</f>
        <v>0.31038281465161111</v>
      </c>
      <c r="T35" s="10">
        <f t="shared" ref="T35" si="97">T33/T34</f>
        <v>0.24390243902439024</v>
      </c>
      <c r="U35" s="10">
        <f t="shared" ref="U35" si="98">U33/U34</f>
        <v>4.958333333333333</v>
      </c>
      <c r="V35" s="10">
        <f t="shared" si="91"/>
        <v>0.67361111111111116</v>
      </c>
      <c r="W35" s="10">
        <f t="shared" ref="W35" si="99">W33/W34</f>
        <v>2.2977346278317152</v>
      </c>
      <c r="X35" s="10">
        <f t="shared" ref="X35" si="100">X33/X34</f>
        <v>0.94347826086956521</v>
      </c>
      <c r="Y35" s="13"/>
    </row>
    <row r="36" spans="1:25" s="9" customFormat="1" ht="31.5" customHeight="1">
      <c r="A36" s="7" t="s">
        <v>25</v>
      </c>
      <c r="B36" s="8" t="s">
        <v>19</v>
      </c>
      <c r="C36" s="18">
        <v>603961</v>
      </c>
      <c r="D36" s="18">
        <v>453461</v>
      </c>
      <c r="E36" s="18">
        <v>414006</v>
      </c>
      <c r="F36" s="18">
        <v>409285</v>
      </c>
      <c r="G36" s="18">
        <v>358054</v>
      </c>
      <c r="H36" s="18">
        <v>355264</v>
      </c>
      <c r="I36" s="18">
        <v>330000</v>
      </c>
      <c r="J36" s="18">
        <v>319408</v>
      </c>
      <c r="K36" s="17">
        <v>318107</v>
      </c>
      <c r="L36" s="18">
        <v>276090</v>
      </c>
      <c r="M36" s="18">
        <v>275346</v>
      </c>
      <c r="N36" s="18">
        <v>258315</v>
      </c>
      <c r="O36" s="18">
        <v>221954</v>
      </c>
      <c r="P36" s="18">
        <v>207570</v>
      </c>
      <c r="Q36" s="18">
        <v>193351</v>
      </c>
      <c r="R36" s="18">
        <v>187277</v>
      </c>
      <c r="S36" s="18">
        <v>73937</v>
      </c>
      <c r="T36" s="18">
        <v>58253</v>
      </c>
      <c r="U36" s="18">
        <v>39222</v>
      </c>
      <c r="V36" s="18">
        <v>66668</v>
      </c>
      <c r="W36" s="18">
        <v>55630</v>
      </c>
      <c r="X36" s="18">
        <v>44722</v>
      </c>
      <c r="Y36" s="13"/>
    </row>
    <row r="37" spans="1:25" ht="25.5">
      <c r="A37" s="3" t="s">
        <v>1</v>
      </c>
      <c r="B37" s="3" t="s">
        <v>2</v>
      </c>
      <c r="C37" s="23" t="s">
        <v>64</v>
      </c>
      <c r="D37" s="23" t="s">
        <v>43</v>
      </c>
      <c r="E37" s="23" t="s">
        <v>76</v>
      </c>
      <c r="F37" s="23" t="s">
        <v>63</v>
      </c>
      <c r="G37" s="23" t="s">
        <v>44</v>
      </c>
      <c r="H37" s="23" t="s">
        <v>38</v>
      </c>
      <c r="I37" s="23" t="s">
        <v>36</v>
      </c>
      <c r="J37" s="23" t="s">
        <v>31</v>
      </c>
      <c r="K37" s="22" t="s">
        <v>57</v>
      </c>
      <c r="L37" s="23" t="s">
        <v>35</v>
      </c>
      <c r="M37" s="23" t="s">
        <v>46</v>
      </c>
      <c r="N37" s="23" t="s">
        <v>59</v>
      </c>
      <c r="O37" s="23" t="s">
        <v>60</v>
      </c>
      <c r="P37" s="23" t="s">
        <v>62</v>
      </c>
      <c r="Q37" s="23" t="s">
        <v>55</v>
      </c>
      <c r="R37" s="23" t="s">
        <v>33</v>
      </c>
      <c r="S37" s="23" t="s">
        <v>39</v>
      </c>
      <c r="T37" s="23" t="s">
        <v>58</v>
      </c>
      <c r="U37" s="23" t="s">
        <v>37</v>
      </c>
      <c r="V37" s="23" t="s">
        <v>45</v>
      </c>
      <c r="W37" s="23" t="s">
        <v>41</v>
      </c>
      <c r="X37" s="23" t="s">
        <v>54</v>
      </c>
    </row>
    <row r="38" spans="1:25" s="9" customFormat="1" ht="25.5">
      <c r="A38" s="7" t="s">
        <v>26</v>
      </c>
      <c r="B38" s="8" t="s">
        <v>19</v>
      </c>
      <c r="C38" s="18">
        <v>606909</v>
      </c>
      <c r="D38" s="18">
        <v>459560</v>
      </c>
      <c r="E38" s="18">
        <v>416442</v>
      </c>
      <c r="F38" s="18">
        <v>407989</v>
      </c>
      <c r="G38" s="18">
        <v>358315</v>
      </c>
      <c r="H38" s="18">
        <v>357386</v>
      </c>
      <c r="I38" s="18">
        <v>328900</v>
      </c>
      <c r="J38" s="18">
        <v>320605</v>
      </c>
      <c r="K38" s="17">
        <v>318536</v>
      </c>
      <c r="L38" s="18">
        <v>276684</v>
      </c>
      <c r="M38" s="18">
        <v>277111</v>
      </c>
      <c r="N38" s="18">
        <v>258957</v>
      </c>
      <c r="O38" s="18">
        <v>221868</v>
      </c>
      <c r="P38" s="18">
        <v>208166</v>
      </c>
      <c r="Q38" s="18">
        <v>191867</v>
      </c>
      <c r="R38" s="18">
        <v>186138</v>
      </c>
      <c r="S38" s="18">
        <v>74458</v>
      </c>
      <c r="T38" s="18">
        <v>57970</v>
      </c>
      <c r="U38" s="18">
        <v>38906</v>
      </c>
      <c r="V38" s="18">
        <v>65839</v>
      </c>
      <c r="W38" s="18">
        <v>54986</v>
      </c>
      <c r="X38" s="18">
        <v>44270</v>
      </c>
      <c r="Y38" s="13"/>
    </row>
    <row r="39" spans="1:25" s="13" customFormat="1" ht="25.5">
      <c r="A39" s="7" t="s">
        <v>53</v>
      </c>
      <c r="B39" s="8" t="s">
        <v>19</v>
      </c>
      <c r="C39" s="18">
        <f t="shared" ref="C39:I39" si="101">(C36+C38)/2</f>
        <v>605435</v>
      </c>
      <c r="D39" s="18">
        <f t="shared" si="101"/>
        <v>456510.5</v>
      </c>
      <c r="E39" s="18">
        <f t="shared" si="101"/>
        <v>415224</v>
      </c>
      <c r="F39" s="18">
        <f t="shared" si="101"/>
        <v>408637</v>
      </c>
      <c r="G39" s="18">
        <f t="shared" si="101"/>
        <v>358184.5</v>
      </c>
      <c r="H39" s="18">
        <f t="shared" si="101"/>
        <v>356325</v>
      </c>
      <c r="I39" s="18">
        <f t="shared" si="101"/>
        <v>329450</v>
      </c>
      <c r="J39" s="18">
        <f>(J36+J38)/2</f>
        <v>320006.5</v>
      </c>
      <c r="K39" s="17">
        <f>(K36+K38)/2</f>
        <v>318321.5</v>
      </c>
      <c r="L39" s="18">
        <f t="shared" ref="L39" si="102">(L36+L38)/2</f>
        <v>276387</v>
      </c>
      <c r="M39" s="18">
        <f t="shared" ref="M39" si="103">(M36+M38)/2</f>
        <v>276228.5</v>
      </c>
      <c r="N39" s="18">
        <f t="shared" ref="N39:P39" si="104">(N36+N38)/2</f>
        <v>258636</v>
      </c>
      <c r="O39" s="18">
        <f t="shared" si="104"/>
        <v>221911</v>
      </c>
      <c r="P39" s="18">
        <f t="shared" si="104"/>
        <v>207868</v>
      </c>
      <c r="Q39" s="18">
        <f t="shared" ref="Q39:V39" si="105">(Q36+Q38)/2</f>
        <v>192609</v>
      </c>
      <c r="R39" s="18">
        <f t="shared" ref="R39" si="106">(R36+R38)/2</f>
        <v>186707.5</v>
      </c>
      <c r="S39" s="18">
        <f t="shared" ref="S39" si="107">(S36+S38)/2</f>
        <v>74197.5</v>
      </c>
      <c r="T39" s="18">
        <f t="shared" ref="T39" si="108">(T36+T38)/2</f>
        <v>58111.5</v>
      </c>
      <c r="U39" s="18">
        <f t="shared" ref="U39" si="109">(U36+U38)/2</f>
        <v>39064</v>
      </c>
      <c r="V39" s="18">
        <f t="shared" si="105"/>
        <v>66253.5</v>
      </c>
      <c r="W39" s="18">
        <f t="shared" ref="W39" si="110">(W36+W38)/2</f>
        <v>55308</v>
      </c>
      <c r="X39" s="18">
        <f t="shared" ref="X39" si="111">(X36+X38)/2</f>
        <v>44496</v>
      </c>
    </row>
    <row r="40" spans="1:25" s="13" customFormat="1" ht="25.5">
      <c r="A40" s="7" t="s">
        <v>73</v>
      </c>
      <c r="B40" s="8" t="s">
        <v>4</v>
      </c>
      <c r="C40" s="10">
        <f t="shared" ref="C40:I40" si="112">C38/C36*100</f>
        <v>100.48811098729884</v>
      </c>
      <c r="D40" s="10">
        <f t="shared" si="112"/>
        <v>101.34498887445669</v>
      </c>
      <c r="E40" s="10">
        <f t="shared" si="112"/>
        <v>100.58839726960478</v>
      </c>
      <c r="F40" s="10">
        <f t="shared" si="112"/>
        <v>99.683350232722916</v>
      </c>
      <c r="G40" s="10">
        <f t="shared" si="112"/>
        <v>100.07289403274366</v>
      </c>
      <c r="H40" s="10">
        <f t="shared" si="112"/>
        <v>100.59730228787606</v>
      </c>
      <c r="I40" s="10">
        <f t="shared" si="112"/>
        <v>99.666666666666671</v>
      </c>
      <c r="J40" s="10">
        <f>J38/J36*100</f>
        <v>100.37475579822672</v>
      </c>
      <c r="K40" s="11">
        <f t="shared" ref="K40:V40" si="113">K38/K36*100</f>
        <v>100.1348602828608</v>
      </c>
      <c r="L40" s="10">
        <f t="shared" ref="L40" si="114">L38/L36*100</f>
        <v>100.21514723459741</v>
      </c>
      <c r="M40" s="10">
        <f t="shared" ref="M40" si="115">M38/M36*100</f>
        <v>100.6410116725865</v>
      </c>
      <c r="N40" s="10">
        <f t="shared" ref="N40:P40" si="116">N38/N36*100</f>
        <v>100.2485337669125</v>
      </c>
      <c r="O40" s="10">
        <f t="shared" si="116"/>
        <v>99.961253232651814</v>
      </c>
      <c r="P40" s="10">
        <f t="shared" si="116"/>
        <v>100.28713205183793</v>
      </c>
      <c r="Q40" s="10">
        <f t="shared" si="113"/>
        <v>99.232483928192778</v>
      </c>
      <c r="R40" s="10">
        <f t="shared" ref="R40" si="117">R38/R36*100</f>
        <v>99.391809992684628</v>
      </c>
      <c r="S40" s="10">
        <f t="shared" ref="S40" si="118">S38/S36*100</f>
        <v>100.70465396215698</v>
      </c>
      <c r="T40" s="10">
        <f t="shared" ref="T40" si="119">T38/T36*100</f>
        <v>99.514188110483587</v>
      </c>
      <c r="U40" s="10">
        <f t="shared" ref="U40" si="120">U38/U36*100</f>
        <v>99.194329712916215</v>
      </c>
      <c r="V40" s="10">
        <f t="shared" si="113"/>
        <v>98.756524869502613</v>
      </c>
      <c r="W40" s="10">
        <f t="shared" ref="W40" si="121">W38/W36*100</f>
        <v>98.842351249325901</v>
      </c>
      <c r="X40" s="10">
        <f t="shared" ref="X40" si="122">X38/X36*100</f>
        <v>98.98931174813292</v>
      </c>
    </row>
    <row r="41" spans="1:25" s="9" customFormat="1" ht="25.5">
      <c r="A41" s="7" t="s">
        <v>27</v>
      </c>
      <c r="B41" s="8" t="s">
        <v>19</v>
      </c>
      <c r="C41" s="10">
        <v>13.1</v>
      </c>
      <c r="D41" s="10">
        <v>13.2</v>
      </c>
      <c r="E41" s="10">
        <v>12.5</v>
      </c>
      <c r="F41" s="10">
        <v>11.7</v>
      </c>
      <c r="G41" s="10">
        <v>11.8</v>
      </c>
      <c r="H41" s="10">
        <v>12.2</v>
      </c>
      <c r="I41" s="10">
        <v>12.2</v>
      </c>
      <c r="J41" s="10">
        <v>16</v>
      </c>
      <c r="K41" s="11">
        <f>4658/K39*1000</f>
        <v>14.633004682373011</v>
      </c>
      <c r="L41" s="10">
        <v>14.3</v>
      </c>
      <c r="M41" s="10" t="s">
        <v>47</v>
      </c>
      <c r="N41" s="10">
        <v>14.5</v>
      </c>
      <c r="O41" s="10">
        <v>13.8</v>
      </c>
      <c r="P41" s="10">
        <v>13.2</v>
      </c>
      <c r="Q41" s="10">
        <v>11.5</v>
      </c>
      <c r="R41" s="10">
        <v>13.1</v>
      </c>
      <c r="S41" s="10">
        <v>14.1</v>
      </c>
      <c r="T41" s="10">
        <v>10.9</v>
      </c>
      <c r="U41" s="10">
        <v>11.6</v>
      </c>
      <c r="V41" s="10">
        <v>11.16</v>
      </c>
      <c r="W41" s="10">
        <v>13.1</v>
      </c>
      <c r="X41" s="10">
        <v>11.2</v>
      </c>
      <c r="Y41" s="13"/>
    </row>
    <row r="42" spans="1:25" ht="25.5">
      <c r="A42" s="4" t="s">
        <v>28</v>
      </c>
      <c r="B42" s="3" t="s">
        <v>19</v>
      </c>
      <c r="C42" s="5">
        <v>14</v>
      </c>
      <c r="D42" s="5">
        <v>13.3</v>
      </c>
      <c r="E42" s="5">
        <v>14.5</v>
      </c>
      <c r="F42" s="5">
        <v>14.4</v>
      </c>
      <c r="G42" s="5">
        <v>11.6</v>
      </c>
      <c r="H42" s="5">
        <v>13.3</v>
      </c>
      <c r="I42" s="5">
        <v>13.7</v>
      </c>
      <c r="J42" s="5">
        <v>11.6</v>
      </c>
      <c r="K42" s="6">
        <f>4087/K39*1000</f>
        <v>12.839220724958887</v>
      </c>
      <c r="L42" s="5">
        <v>13.8</v>
      </c>
      <c r="M42" s="5" t="s">
        <v>48</v>
      </c>
      <c r="N42" s="5">
        <v>10.4</v>
      </c>
      <c r="O42" s="5">
        <v>13.8</v>
      </c>
      <c r="P42" s="5">
        <v>13.6</v>
      </c>
      <c r="Q42" s="5">
        <v>17.100000000000001</v>
      </c>
      <c r="R42" s="5">
        <v>11.9</v>
      </c>
      <c r="S42" s="5">
        <v>13.4</v>
      </c>
      <c r="T42" s="5">
        <v>16.7</v>
      </c>
      <c r="U42" s="5">
        <v>11.9</v>
      </c>
      <c r="V42" s="5">
        <v>20.07</v>
      </c>
      <c r="W42" s="5">
        <v>17.7</v>
      </c>
      <c r="X42" s="5">
        <v>20.2</v>
      </c>
    </row>
    <row r="43" spans="1:25" ht="38.25">
      <c r="A43" s="4" t="s">
        <v>29</v>
      </c>
      <c r="B43" s="3" t="s">
        <v>19</v>
      </c>
      <c r="C43" s="5">
        <v>-0.9</v>
      </c>
      <c r="D43" s="5">
        <v>-0.11</v>
      </c>
      <c r="E43" s="5">
        <v>-2</v>
      </c>
      <c r="F43" s="5" t="s">
        <v>66</v>
      </c>
      <c r="G43" s="5">
        <v>0.2</v>
      </c>
      <c r="H43" s="5">
        <v>-1</v>
      </c>
      <c r="I43" s="5">
        <v>-1.5</v>
      </c>
      <c r="J43" s="5">
        <v>4.4000000000000004</v>
      </c>
      <c r="K43" s="6">
        <f>571/K39*1000</f>
        <v>1.7937839574141239</v>
      </c>
      <c r="L43" s="5">
        <v>0.5</v>
      </c>
      <c r="M43" s="5" t="s">
        <v>49</v>
      </c>
      <c r="N43" s="5">
        <v>4.0999999999999996</v>
      </c>
      <c r="O43" s="5" t="s">
        <v>61</v>
      </c>
      <c r="P43" s="5" t="s">
        <v>65</v>
      </c>
      <c r="Q43" s="5">
        <v>-5.7</v>
      </c>
      <c r="R43" s="5">
        <v>1.2</v>
      </c>
      <c r="S43" s="5">
        <v>0.7</v>
      </c>
      <c r="T43" s="5">
        <v>-5.7</v>
      </c>
      <c r="U43" s="5">
        <v>-0.3</v>
      </c>
      <c r="V43" s="5">
        <v>8.9</v>
      </c>
      <c r="W43" s="5">
        <v>4.5999999999999996</v>
      </c>
      <c r="X43" s="5">
        <v>-9</v>
      </c>
    </row>
    <row r="44" spans="1:25" ht="38.25">
      <c r="A44" s="4" t="s">
        <v>30</v>
      </c>
      <c r="B44" s="3" t="s">
        <v>19</v>
      </c>
      <c r="C44" s="5">
        <v>5.4</v>
      </c>
      <c r="D44" s="5">
        <v>13.4</v>
      </c>
      <c r="E44" s="5">
        <v>7.8</v>
      </c>
      <c r="F44" s="5">
        <v>-0.5</v>
      </c>
      <c r="G44" s="5">
        <v>0.5</v>
      </c>
      <c r="H44" s="5">
        <v>7</v>
      </c>
      <c r="I44" s="5">
        <v>-0.04</v>
      </c>
      <c r="J44" s="5">
        <v>-0.6</v>
      </c>
      <c r="K44" s="6">
        <f>-140/K39*1000</f>
        <v>-0.4398069247600303</v>
      </c>
      <c r="L44" s="5">
        <v>1.6</v>
      </c>
      <c r="M44" s="5" t="s">
        <v>50</v>
      </c>
      <c r="N44" s="5">
        <v>-1.4</v>
      </c>
      <c r="O44" s="5">
        <v>-0.4</v>
      </c>
      <c r="P44" s="5">
        <v>3.27</v>
      </c>
      <c r="Q44" s="5">
        <v>-2.2000000000000002</v>
      </c>
      <c r="R44" s="5">
        <v>-7.3</v>
      </c>
      <c r="S44" s="5">
        <v>6.3</v>
      </c>
      <c r="T44" s="5">
        <v>0.56000000000000005</v>
      </c>
      <c r="U44" s="5">
        <v>-7.8</v>
      </c>
      <c r="V44" s="5">
        <v>-2.68</v>
      </c>
      <c r="W44" s="5">
        <v>7.1</v>
      </c>
      <c r="X44" s="5">
        <v>-1.5</v>
      </c>
    </row>
    <row r="45" spans="1:25">
      <c r="A45" s="25" t="s">
        <v>75</v>
      </c>
    </row>
  </sheetData>
  <mergeCells count="2">
    <mergeCell ref="A2:M2"/>
    <mergeCell ref="A3:M3"/>
  </mergeCells>
  <pageMargins left="0.23622047244094491" right="0.23622047244094491" top="0.47244094488188981" bottom="0.27559055118110237" header="0.19685039370078741" footer="0.23622047244094491"/>
  <pageSetup paperSize="9" scale="95" orientation="landscape" horizontalDpi="180" verticalDpi="180" r:id="rId1"/>
  <headerFooter differentFirst="1"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отправка</vt:lpstr>
      <vt:lpstr>Лист3</vt:lpstr>
      <vt:lpstr>отправка!Заголовки_для_печати</vt:lpstr>
      <vt:lpstr>отправка!Область_печати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2016-04-28T10:37:34Z</dcterms:modified>
</cp:coreProperties>
</file>