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90" windowWidth="15480" windowHeight="1164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 fullCalcOnLoad="1"/>
</workbook>
</file>

<file path=xl/calcChain.xml><?xml version="1.0" encoding="utf-8"?>
<calcChain xmlns="http://schemas.openxmlformats.org/spreadsheetml/2006/main">
  <c r="E46" i="4"/>
  <c r="F46"/>
  <c r="D46"/>
  <c r="F23"/>
  <c r="E23"/>
  <c r="D23"/>
  <c r="F27"/>
  <c r="F25"/>
  <c r="F7"/>
  <c r="E27"/>
  <c r="E25"/>
  <c r="E7"/>
  <c r="D27"/>
  <c r="D25"/>
  <c r="D7"/>
  <c r="J33" i="2"/>
  <c r="J26"/>
  <c r="J32"/>
  <c r="J31"/>
  <c r="J30"/>
  <c r="J28"/>
  <c r="J27"/>
  <c r="J25"/>
  <c r="J24"/>
  <c r="J23"/>
  <c r="J22"/>
  <c r="J21"/>
  <c r="J19"/>
  <c r="J17"/>
  <c r="G42" i="1"/>
  <c r="G41"/>
  <c r="G39"/>
  <c r="G37"/>
  <c r="J5" i="2"/>
  <c r="J15"/>
  <c r="J12"/>
  <c r="J10"/>
  <c r="J8"/>
  <c r="J6"/>
  <c r="G34" i="1"/>
  <c r="G30"/>
  <c r="G27"/>
  <c r="G24"/>
  <c r="G21"/>
  <c r="G14"/>
  <c r="G10"/>
  <c r="G40"/>
  <c r="F27"/>
  <c r="E27"/>
  <c r="D27"/>
  <c r="F24"/>
  <c r="E24"/>
  <c r="D24"/>
  <c r="D19"/>
  <c r="E21"/>
  <c r="E19"/>
  <c r="F21"/>
  <c r="D21"/>
  <c r="E14"/>
  <c r="G15"/>
  <c r="F14"/>
  <c r="D14"/>
  <c r="E10"/>
  <c r="E18"/>
  <c r="F10"/>
  <c r="F18"/>
  <c r="D10"/>
  <c r="D18"/>
  <c r="G9"/>
  <c r="G8"/>
  <c r="F19"/>
  <c r="G19"/>
  <c r="G11"/>
</calcChain>
</file>

<file path=xl/sharedStrings.xml><?xml version="1.0" encoding="utf-8"?>
<sst xmlns="http://schemas.openxmlformats.org/spreadsheetml/2006/main" count="437" uniqueCount="256">
  <si>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</si>
  <si>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</si>
  <si>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</si>
  <si>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</si>
  <si>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</si>
  <si>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</si>
  <si>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</si>
  <si>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</si>
  <si>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</si>
  <si>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</si>
  <si>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</si>
  <si>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</si>
  <si>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</si>
  <si>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</si>
  <si>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</si>
  <si>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</si>
  <si>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</si>
  <si>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</si>
  <si>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</si>
  <si>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</si>
  <si>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</si>
  <si>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</si>
  <si>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</si>
  <si>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</si>
  <si>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</si>
  <si>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</si>
  <si>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</si>
  <si>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</si>
  <si>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</si>
  <si>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</si>
  <si>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</si>
  <si>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</si>
  <si>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</si>
  <si>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</si>
  <si>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</si>
  <si>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</si>
  <si>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</si>
  <si>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</si>
  <si>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</si>
  <si>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</si>
  <si>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</si>
  <si>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</si>
  <si>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</si>
  <si>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</si>
  <si>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</si>
  <si>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</si>
  <si>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</si>
  <si>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</si>
  <si>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</si>
  <si>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</si>
  <si>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</si>
  <si>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</si>
  <si>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</si>
  <si>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</si>
  <si>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</si>
  <si>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</si>
  <si>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</si>
  <si>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</si>
  <si>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</si>
  <si>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</si>
  <si>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</si>
  <si>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</si>
  <si>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</si>
  <si>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</si>
  <si>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</si>
  <si>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</si>
  <si>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</si>
  <si>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</si>
  <si>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</si>
  <si>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</si>
  <si>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</si>
  <si>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</si>
  <si>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</si>
  <si>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</si>
  <si>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</si>
  <si>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</si>
  <si>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</si>
  <si>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</si>
  <si>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</si>
  <si>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</si>
  <si>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</si>
  <si>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</si>
  <si>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</si>
  <si>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</si>
  <si>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</si>
  <si>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</si>
  <si>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</si>
  <si>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</si>
  <si>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</si>
  <si>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</si>
  <si>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</si>
  <si>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</si>
  <si>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</si>
  <si>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</si>
  <si>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</si>
  <si>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</si>
  <si>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</si>
  <si>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</si>
  <si>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</si>
  <si>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</si>
  <si>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</si>
  <si>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</si>
  <si>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</si>
  <si>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</si>
  <si>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</si>
  <si>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</si>
  <si>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</si>
  <si>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</si>
  <si>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</si>
  <si>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</si>
  <si>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</si>
  <si>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</si>
  <si>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</si>
  <si>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</si>
  <si>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</si>
  <si>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</si>
  <si>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</si>
  <si>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</si>
  <si>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</si>
  <si>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</si>
  <si>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</si>
  <si>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</si>
  <si>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</si>
  <si>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</si>
  <si>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</si>
  <si>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</si>
  <si>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</si>
  <si>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</si>
  <si>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</si>
  <si>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</si>
  <si>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</si>
  <si>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</si>
  <si>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</si>
  <si>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</si>
  <si>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</si>
  <si>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</si>
  <si>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</si>
  <si>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</si>
  <si>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</si>
  <si>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</si>
  <si>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</si>
  <si>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</si>
  <si>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</si>
  <si>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</si>
  <si>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</si>
  <si>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</si>
  <si>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</si>
  <si>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</si>
  <si>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</si>
  <si>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</si>
  <si>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</si>
  <si>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</si>
  <si>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</si>
  <si>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</si>
  <si>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</si>
  <si>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</si>
  <si>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</si>
  <si>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</si>
  <si>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</si>
  <si>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</si>
  <si>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</si>
  <si>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</si>
  <si>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</si>
  <si>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</si>
  <si>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</si>
  <si>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</si>
  <si>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</si>
  <si>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</si>
  <si>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</si>
  <si>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</si>
  <si>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</si>
  <si>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</si>
  <si>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</si>
  <si>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</si>
  <si>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</si>
  <si>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</si>
  <si>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</si>
  <si>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</si>
  <si>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</si>
  <si>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</si>
  <si>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</si>
  <si>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</si>
  <si>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</si>
  <si>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</si>
  <si>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</si>
  <si>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</si>
  <si>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</si>
  <si>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</si>
  <si>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</si>
  <si>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</si>
  <si>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</si>
  <si>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</si>
  <si>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</si>
  <si>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</si>
  <si>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</si>
  <si>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</si>
  <si>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</si>
  <si>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</si>
  <si>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</si>
  <si>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</si>
  <si>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</si>
  <si>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</si>
  <si>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</si>
  <si>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</si>
  <si>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</si>
  <si>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</si>
  <si>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</si>
  <si>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</si>
  <si>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</si>
  <si>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</si>
  <si>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</si>
  <si>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</si>
  <si>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</si>
  <si>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</si>
  <si>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</si>
  <si>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</si>
  <si>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</si>
  <si>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</si>
  <si>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</si>
  <si>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</si>
  <si>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</si>
  <si>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</si>
  <si>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</si>
  <si>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</si>
  <si>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</si>
  <si>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</si>
  <si>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</si>
  <si>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</si>
  <si>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</si>
  <si>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</si>
  <si>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</si>
  <si>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</si>
  <si>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</si>
  <si>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</si>
  <si>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</si>
  <si>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</si>
  <si>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</si>
  <si>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</si>
  <si>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-</t>
  </si>
  <si>
    <t>13,59-11,8</t>
  </si>
  <si>
    <t>11,7-8,08</t>
  </si>
  <si>
    <t>да</t>
  </si>
  <si>
    <t>нет</t>
  </si>
  <si>
    <t>увеличение расходов отраслей, изыскание резервов внутри отраслей</t>
  </si>
  <si>
    <t>0</t>
  </si>
  <si>
    <t>изменение системы оплаты труда в части установления отдельной доплаты, повышение окладов в рамках действующих систем оплаты на 4% по всем категориям работников, не отнесенных к категориям работников, учитываемых по Указам Президента РФ.</t>
  </si>
  <si>
    <t>Повышение заработной платы работников муниципальных учреждений до МРОТ планируется обеспечить за счет средств областного  бюджета и средств бюджета города. В марте текущего года за счет финансовой помощи из областного бюджета обеспечено 56% от общей потребности в средствах. 
За счет средств бюджета города вопрос будет рассмотрен в 1 полугодии текущего года.</t>
  </si>
  <si>
    <t>В соответствии с законом Владимирской области от 06.03.2018 № 6-ОЗ муниципальному образованию город Владимир предусмотрены средства ввиде дотации на частичную компенсацию дополнительных расходов на повышение оплаты труда работников бюджетной сферы в размере 74 361,0 тыс.руб., что составляет 56% от общей потребности (132 843,5 тыс.руб.)</t>
  </si>
  <si>
    <t xml:space="preserve">создано МАОУ г.Владимира "Средняя общеобразовательная школа № 49" (Постановление администрации города Владимира от 03.11.2017 № 3753) </t>
  </si>
  <si>
    <t>Из областного бюджета муниципальному образованию город Владимир предусмотрены средства ввиде дотации на частичную компенсацию дополнительных расходов на повышение оплаты труда работников бюджетной сферы в размере 74 361,0 тыс.руб., что составляет 56% от общей потребности (132 843,5 тыс.руб.)</t>
  </si>
  <si>
    <t>По состоянию на 01.10.17 количество детей-сирот нуждающихся в получении жилья составило 155 чел. Объем полученных субвенций позволил приобрести квартиры детям сиротам : в 2016 г - 8, в 2017 - 9, план на 2018 - 13</t>
  </si>
  <si>
    <t>С учетом полученного в декабре 2017 года бюджетного кредита на рефинансирование кредитов коммерческих банков плановый объем муниципального долга по бюджетным кредитам на 01.01.2019 составит 192,8 млн руб.</t>
  </si>
  <si>
    <t>С учетом полученного в декабре 2017 года бюджетного кредита на рефинансирование кредитов коммерческих банков ожидаемый объем муниципального долга по коммерческим кредитам составит 1249,8 млн руб.</t>
  </si>
  <si>
    <t>9,45-8,64</t>
  </si>
  <si>
    <t>город Владимир</t>
  </si>
  <si>
    <t>Первоначальный утвержденный объем муниципального долга определен исходя из планового муниципального долга на 01.01.2018 г. и планового дефицита на 01.01.2018 г.                     Ожидаемый объем муниципального долга на 01.01.2019 г. исходя из фактического объема муниципального долга на 01.01.2018 г. составит 1442,6 млн руб.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</si>
</sst>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#,##0.00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2"/>
      <charset val="204"/>
    </font>
    <font>
      <i/>
      <sz val="13"/>
      <color indexed="8"/>
      <name val="Times New Roman"/>
      <family val="1"/>
      <charset val="204"/>
    </font>
    <font>
      <sz val="13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1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2" borderId="1" xfId="0" applyNumberFormat="1" applyFont="1" applyFill="1" applyBorder="1"/>
    <xf numFmtId="173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172" fontId="1" fillId="2" borderId="3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7" xfId="0" applyNumberFormat="1" applyFont="1" applyFill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172" fontId="1" fillId="0" borderId="5" xfId="0" applyNumberFormat="1" applyFont="1" applyBorder="1"/>
    <xf numFmtId="0" fontId="1" fillId="0" borderId="6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1" fillId="2" borderId="6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8" xfId="0" applyNumberFormat="1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72" fontId="6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wrapText="1"/>
    </xf>
    <xf numFmtId="172" fontId="1" fillId="0" borderId="3" xfId="0" applyNumberFormat="1" applyFont="1" applyFill="1" applyBorder="1" applyProtection="1">
      <protection locked="0"/>
    </xf>
    <xf numFmtId="172" fontId="1" fillId="0" borderId="5" xfId="0" applyNumberFormat="1" applyFont="1" applyFill="1" applyBorder="1" applyProtection="1">
      <protection locked="0"/>
    </xf>
    <xf numFmtId="172" fontId="1" fillId="0" borderId="1" xfId="0" applyNumberFormat="1" applyFont="1" applyBorder="1" applyProtection="1">
      <protection locked="0"/>
    </xf>
    <xf numFmtId="172" fontId="1" fillId="0" borderId="5" xfId="0" applyNumberFormat="1" applyFont="1" applyBorder="1" applyProtection="1">
      <protection locked="0"/>
    </xf>
    <xf numFmtId="172" fontId="1" fillId="0" borderId="3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72" fontId="6" fillId="0" borderId="1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49" fontId="1" fillId="0" borderId="1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Protection="1">
      <protection locked="0"/>
    </xf>
    <xf numFmtId="0" fontId="5" fillId="0" borderId="11" xfId="0" applyNumberFormat="1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Protection="1">
      <protection locked="0"/>
    </xf>
    <xf numFmtId="0" fontId="1" fillId="0" borderId="15" xfId="0" applyNumberFormat="1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Fill="1" applyBorder="1" applyProtection="1">
      <protection locked="0"/>
    </xf>
    <xf numFmtId="0" fontId="1" fillId="0" borderId="11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Fill="1" applyBorder="1" applyProtection="1">
      <protection locked="0"/>
    </xf>
    <xf numFmtId="172" fontId="6" fillId="0" borderId="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172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8" fillId="0" borderId="0" xfId="1" applyFont="1"/>
    <xf numFmtId="0" fontId="10" fillId="0" borderId="1" xfId="1" applyFont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1" fillId="3" borderId="14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>
      <alignment vertical="center" wrapText="1"/>
    </xf>
    <xf numFmtId="0" fontId="17" fillId="0" borderId="17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18" fillId="0" borderId="0" xfId="1" applyFont="1"/>
    <xf numFmtId="0" fontId="8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6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Protection="1"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Fill="1" applyBorder="1" applyProtection="1">
      <protection locked="0"/>
    </xf>
    <xf numFmtId="0" fontId="1" fillId="2" borderId="20" xfId="0" applyNumberFormat="1" applyFont="1" applyFill="1" applyBorder="1" applyAlignment="1">
      <alignment wrapText="1"/>
    </xf>
    <xf numFmtId="172" fontId="6" fillId="0" borderId="14" xfId="0" applyNumberFormat="1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>
      <alignment wrapText="1"/>
    </xf>
    <xf numFmtId="172" fontId="6" fillId="0" borderId="3" xfId="0" applyNumberFormat="1" applyFont="1" applyFill="1" applyBorder="1" applyAlignment="1" applyProtection="1">
      <alignment horizontal="center"/>
      <protection locked="0"/>
    </xf>
    <xf numFmtId="172" fontId="6" fillId="0" borderId="3" xfId="0" applyNumberFormat="1" applyFont="1" applyBorder="1" applyAlignment="1" applyProtection="1">
      <alignment wrapText="1"/>
      <protection locked="0"/>
    </xf>
    <xf numFmtId="172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2" borderId="15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0" fontId="8" fillId="0" borderId="0" xfId="1" applyFont="1" applyAlignment="1">
      <alignment horizontal="center"/>
    </xf>
    <xf numFmtId="0" fontId="1" fillId="4" borderId="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23" fillId="0" borderId="4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6" fillId="2" borderId="7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49" fontId="9" fillId="0" borderId="24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172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2" fontId="6" fillId="0" borderId="30" xfId="0" applyNumberFormat="1" applyFont="1" applyFill="1" applyBorder="1" applyAlignment="1" applyProtection="1">
      <alignment horizontal="center"/>
      <protection locked="0"/>
    </xf>
    <xf numFmtId="172" fontId="6" fillId="0" borderId="31" xfId="0" applyNumberFormat="1" applyFont="1" applyFill="1" applyBorder="1" applyAlignment="1" applyProtection="1">
      <alignment horizontal="center"/>
      <protection locked="0"/>
    </xf>
    <xf numFmtId="172" fontId="6" fillId="0" borderId="5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Normal="100" workbookViewId="0">
      <selection activeCell="G35" sqref="G35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3.710937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53" t="s">
        <v>29</v>
      </c>
      <c r="C1" s="154"/>
      <c r="D1" s="154"/>
      <c r="E1" s="154"/>
      <c r="F1" s="154"/>
    </row>
    <row r="2" spans="1:9" ht="24.75" customHeight="1">
      <c r="B2" s="157" t="s">
        <v>254</v>
      </c>
      <c r="C2" s="157"/>
      <c r="D2" s="157"/>
      <c r="E2" s="157"/>
      <c r="F2" s="157"/>
    </row>
    <row r="3" spans="1:9" ht="20.25" customHeight="1">
      <c r="B3" s="156" t="s">
        <v>27</v>
      </c>
      <c r="C3" s="156"/>
      <c r="D3" s="156"/>
      <c r="E3" s="156"/>
      <c r="F3" s="156"/>
    </row>
    <row r="4" spans="1:9" ht="29.25" customHeight="1">
      <c r="B4" s="154" t="s">
        <v>26</v>
      </c>
      <c r="C4" s="154"/>
      <c r="D4" s="154"/>
      <c r="E4" s="154"/>
      <c r="F4" s="154"/>
    </row>
    <row r="5" spans="1:9">
      <c r="F5" s="2"/>
    </row>
    <row r="6" spans="1:9">
      <c r="A6" s="151" t="s">
        <v>28</v>
      </c>
      <c r="B6" s="151" t="s">
        <v>1</v>
      </c>
      <c r="C6" s="151" t="s">
        <v>2</v>
      </c>
      <c r="D6" s="155" t="s">
        <v>12</v>
      </c>
      <c r="E6" s="155"/>
      <c r="F6" s="151" t="s">
        <v>42</v>
      </c>
      <c r="G6" s="151" t="s">
        <v>32</v>
      </c>
    </row>
    <row r="7" spans="1:9" ht="57.2" customHeight="1" thickBot="1">
      <c r="A7" s="152"/>
      <c r="B7" s="152"/>
      <c r="C7" s="152"/>
      <c r="D7" s="9" t="s">
        <v>30</v>
      </c>
      <c r="E7" s="9" t="s">
        <v>31</v>
      </c>
      <c r="F7" s="152"/>
      <c r="G7" s="152"/>
    </row>
    <row r="8" spans="1:9" ht="37.5" customHeight="1">
      <c r="A8" s="27" t="s">
        <v>52</v>
      </c>
      <c r="B8" s="10" t="s">
        <v>4</v>
      </c>
      <c r="C8" s="11" t="s">
        <v>3</v>
      </c>
      <c r="D8" s="52">
        <v>357.9</v>
      </c>
      <c r="E8" s="52">
        <v>358.4</v>
      </c>
      <c r="F8" s="52">
        <v>359.9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28" t="s">
        <v>54</v>
      </c>
      <c r="B9" s="13" t="s">
        <v>10</v>
      </c>
      <c r="C9" s="14" t="s">
        <v>11</v>
      </c>
      <c r="D9" s="53">
        <v>169.2</v>
      </c>
      <c r="E9" s="53">
        <v>169.1</v>
      </c>
      <c r="F9" s="53">
        <v>168.3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7" t="s">
        <v>56</v>
      </c>
      <c r="B10" s="10" t="s">
        <v>13</v>
      </c>
      <c r="C10" s="11" t="s">
        <v>0</v>
      </c>
      <c r="D10" s="16">
        <f>D12+D13</f>
        <v>6636531.4000000004</v>
      </c>
      <c r="E10" s="16">
        <f>E12+E13</f>
        <v>7106944.8000000007</v>
      </c>
      <c r="F10" s="16">
        <f>F12+F13</f>
        <v>6131382.2000000002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29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29" t="s">
        <v>58</v>
      </c>
      <c r="B12" s="3" t="s">
        <v>19</v>
      </c>
      <c r="C12" s="6" t="s">
        <v>0</v>
      </c>
      <c r="D12" s="54">
        <v>3270917.3</v>
      </c>
      <c r="E12" s="54">
        <v>3340143.1</v>
      </c>
      <c r="F12" s="54">
        <v>3359043</v>
      </c>
      <c r="G12" s="19"/>
    </row>
    <row r="13" spans="1:9" ht="15.75" customHeight="1" thickBot="1">
      <c r="A13" s="28" t="s">
        <v>59</v>
      </c>
      <c r="B13" s="13" t="s">
        <v>20</v>
      </c>
      <c r="C13" s="14" t="s">
        <v>0</v>
      </c>
      <c r="D13" s="55">
        <v>3365614.1</v>
      </c>
      <c r="E13" s="55">
        <v>3766801.7</v>
      </c>
      <c r="F13" s="55">
        <v>2772339.2</v>
      </c>
      <c r="G13" s="21"/>
    </row>
    <row r="14" spans="1:9" ht="34.5" customHeight="1">
      <c r="A14" s="27" t="s">
        <v>60</v>
      </c>
      <c r="B14" s="142" t="s">
        <v>5</v>
      </c>
      <c r="C14" s="11" t="s">
        <v>0</v>
      </c>
      <c r="D14" s="16">
        <f>D16+D17</f>
        <v>6730153.5</v>
      </c>
      <c r="E14" s="16">
        <f>E16+E17</f>
        <v>7294632.0999999996</v>
      </c>
      <c r="F14" s="16">
        <f>F16+F17</f>
        <v>6467286.2000000002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29"/>
      <c r="B15" s="143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29" t="s">
        <v>61</v>
      </c>
      <c r="B16" s="144" t="s">
        <v>21</v>
      </c>
      <c r="C16" s="6" t="s">
        <v>0</v>
      </c>
      <c r="D16" s="54">
        <v>3361389.5</v>
      </c>
      <c r="E16" s="54">
        <v>3755443.4</v>
      </c>
      <c r="F16" s="54">
        <v>2772339.2</v>
      </c>
      <c r="G16" s="19"/>
    </row>
    <row r="17" spans="1:9" ht="15.75" thickBot="1">
      <c r="A17" s="28" t="s">
        <v>65</v>
      </c>
      <c r="B17" s="145" t="s">
        <v>22</v>
      </c>
      <c r="C17" s="14" t="s">
        <v>0</v>
      </c>
      <c r="D17" s="55">
        <v>3368764</v>
      </c>
      <c r="E17" s="55">
        <v>3539188.7</v>
      </c>
      <c r="F17" s="55">
        <v>3694947</v>
      </c>
      <c r="G17" s="21"/>
    </row>
    <row r="18" spans="1:9" ht="39.200000000000003" customHeight="1">
      <c r="A18" s="30" t="s">
        <v>66</v>
      </c>
      <c r="B18" s="10" t="s">
        <v>6</v>
      </c>
      <c r="C18" s="11" t="s">
        <v>0</v>
      </c>
      <c r="D18" s="16">
        <f>D10-D14</f>
        <v>-93622.099999999627</v>
      </c>
      <c r="E18" s="16">
        <f>E10-E14</f>
        <v>-187687.29999999888</v>
      </c>
      <c r="F18" s="16">
        <f>F10-F14</f>
        <v>-335904</v>
      </c>
      <c r="G18" s="17"/>
    </row>
    <row r="19" spans="1:9" ht="51" customHeight="1">
      <c r="A19" s="31" t="s">
        <v>69</v>
      </c>
      <c r="B19" s="3" t="s">
        <v>7</v>
      </c>
      <c r="C19" s="6" t="s">
        <v>0</v>
      </c>
      <c r="D19" s="7">
        <f>D21+D24+D27+D30+D31+D32</f>
        <v>106837.59999999998</v>
      </c>
      <c r="E19" s="7">
        <f>E21+E24+E27+E30+E31+E32</f>
        <v>215865.19999999995</v>
      </c>
      <c r="F19" s="7">
        <f>F21+F24+F27+F30+F31+F32</f>
        <v>335904</v>
      </c>
      <c r="G19" s="18" t="str">
        <f>IF((D18+E18+F18+D19+E19+F19)&lt;&gt;0,"ОШИБКА: непокрытый дефицит (профицит)","")</f>
        <v>ОШИБКА: непокрытый дефицит (профицит)</v>
      </c>
      <c r="I19" s="8"/>
    </row>
    <row r="20" spans="1:9" ht="15.75" thickBot="1">
      <c r="A20" s="32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0" t="s">
        <v>70</v>
      </c>
      <c r="B21" s="10" t="s">
        <v>8</v>
      </c>
      <c r="C21" s="11" t="s">
        <v>0</v>
      </c>
      <c r="D21" s="16">
        <f>D22-D23</f>
        <v>131837.59999999998</v>
      </c>
      <c r="E21" s="16">
        <f>E22-E23</f>
        <v>41417.199999999953</v>
      </c>
      <c r="F21" s="16">
        <f>F22-F23</f>
        <v>363504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1" t="s">
        <v>71</v>
      </c>
      <c r="B22" s="4" t="s">
        <v>33</v>
      </c>
      <c r="C22" s="5" t="s">
        <v>0</v>
      </c>
      <c r="D22" s="54">
        <v>895523</v>
      </c>
      <c r="E22" s="54">
        <v>1276254.8</v>
      </c>
      <c r="F22" s="54">
        <v>2183104</v>
      </c>
      <c r="G22" s="19"/>
    </row>
    <row r="23" spans="1:9" ht="30.75" thickBot="1">
      <c r="A23" s="32" t="s">
        <v>72</v>
      </c>
      <c r="B23" s="22" t="s">
        <v>34</v>
      </c>
      <c r="C23" s="23" t="s">
        <v>0</v>
      </c>
      <c r="D23" s="55">
        <v>763685.4</v>
      </c>
      <c r="E23" s="55">
        <v>1234837.6000000001</v>
      </c>
      <c r="F23" s="55">
        <v>1819600</v>
      </c>
      <c r="G23" s="21"/>
    </row>
    <row r="24" spans="1:9" ht="41.25" customHeight="1">
      <c r="A24" s="30" t="s">
        <v>73</v>
      </c>
      <c r="B24" s="10" t="s">
        <v>35</v>
      </c>
      <c r="C24" s="11" t="s">
        <v>0</v>
      </c>
      <c r="D24" s="16">
        <f>D25-D26</f>
        <v>0</v>
      </c>
      <c r="E24" s="16">
        <f>E25-E26</f>
        <v>0</v>
      </c>
      <c r="F24" s="16">
        <f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1" t="s">
        <v>74</v>
      </c>
      <c r="B25" s="4" t="s">
        <v>36</v>
      </c>
      <c r="C25" s="5" t="s">
        <v>0</v>
      </c>
      <c r="D25" s="54">
        <v>794750</v>
      </c>
      <c r="E25" s="54">
        <v>681998</v>
      </c>
      <c r="F25" s="54">
        <v>279920</v>
      </c>
      <c r="G25" s="19"/>
    </row>
    <row r="26" spans="1:9" ht="30.75" thickBot="1">
      <c r="A26" s="32" t="s">
        <v>75</v>
      </c>
      <c r="B26" s="22" t="s">
        <v>37</v>
      </c>
      <c r="C26" s="23" t="s">
        <v>0</v>
      </c>
      <c r="D26" s="55">
        <v>794750</v>
      </c>
      <c r="E26" s="55">
        <v>681998</v>
      </c>
      <c r="F26" s="55">
        <v>279920</v>
      </c>
      <c r="G26" s="21"/>
    </row>
    <row r="27" spans="1:9" ht="39.75" customHeight="1">
      <c r="A27" s="30" t="s">
        <v>76</v>
      </c>
      <c r="B27" s="10" t="s">
        <v>116</v>
      </c>
      <c r="C27" s="11" t="s">
        <v>0</v>
      </c>
      <c r="D27" s="16">
        <f>D28-D29</f>
        <v>-25000</v>
      </c>
      <c r="E27" s="16">
        <f>E28-E29</f>
        <v>174448</v>
      </c>
      <c r="F27" s="16">
        <f>F28-F29</f>
        <v>-27600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1" t="s">
        <v>77</v>
      </c>
      <c r="B28" s="4" t="s">
        <v>38</v>
      </c>
      <c r="C28" s="5" t="s">
        <v>0</v>
      </c>
      <c r="D28" s="54"/>
      <c r="E28" s="54">
        <v>217162.6</v>
      </c>
      <c r="F28" s="54"/>
      <c r="G28" s="19"/>
    </row>
    <row r="29" spans="1:9" ht="30.75" thickBot="1">
      <c r="A29" s="32" t="s">
        <v>78</v>
      </c>
      <c r="B29" s="22" t="s">
        <v>39</v>
      </c>
      <c r="C29" s="23" t="s">
        <v>0</v>
      </c>
      <c r="D29" s="55">
        <v>25000</v>
      </c>
      <c r="E29" s="55">
        <v>42714.6</v>
      </c>
      <c r="F29" s="55">
        <v>27600</v>
      </c>
      <c r="G29" s="21"/>
    </row>
    <row r="30" spans="1:9" ht="58.7" customHeight="1">
      <c r="A30" s="30" t="s">
        <v>79</v>
      </c>
      <c r="B30" s="10" t="s">
        <v>16</v>
      </c>
      <c r="C30" s="11" t="s">
        <v>0</v>
      </c>
      <c r="D30" s="56">
        <v>0</v>
      </c>
      <c r="E30" s="56">
        <v>0</v>
      </c>
      <c r="F30" s="56">
        <v>0</v>
      </c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1" t="s">
        <v>80</v>
      </c>
      <c r="B31" s="3" t="s">
        <v>15</v>
      </c>
      <c r="C31" s="6" t="s">
        <v>0</v>
      </c>
      <c r="D31" s="54">
        <v>0</v>
      </c>
      <c r="E31" s="54">
        <v>0</v>
      </c>
      <c r="F31" s="54">
        <v>0</v>
      </c>
      <c r="G31" s="19"/>
    </row>
    <row r="32" spans="1:9" ht="15.75" thickBot="1">
      <c r="A32" s="60" t="s">
        <v>81</v>
      </c>
      <c r="B32" s="61" t="s">
        <v>9</v>
      </c>
      <c r="C32" s="62" t="s">
        <v>0</v>
      </c>
      <c r="D32" s="63">
        <v>0</v>
      </c>
      <c r="E32" s="63">
        <v>0</v>
      </c>
      <c r="F32" s="63">
        <v>0</v>
      </c>
      <c r="G32" s="64"/>
    </row>
    <row r="33" spans="1:7" ht="122.25" customHeight="1">
      <c r="A33" s="30" t="s">
        <v>82</v>
      </c>
      <c r="B33" s="10" t="s">
        <v>14</v>
      </c>
      <c r="C33" s="11" t="s">
        <v>0</v>
      </c>
      <c r="D33" s="56">
        <v>890837.6</v>
      </c>
      <c r="E33" s="56">
        <v>1106702.8</v>
      </c>
      <c r="F33" s="56">
        <v>1559073.4</v>
      </c>
      <c r="G33" s="17" t="s">
        <v>255</v>
      </c>
    </row>
    <row r="34" spans="1:7" ht="43.5" customHeight="1">
      <c r="A34" s="31"/>
      <c r="B34" s="4" t="s">
        <v>24</v>
      </c>
      <c r="C34" s="6"/>
      <c r="D34" s="54"/>
      <c r="E34" s="54"/>
      <c r="F34" s="54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75.75" customHeight="1">
      <c r="A35" s="31" t="s">
        <v>83</v>
      </c>
      <c r="B35" s="4" t="s">
        <v>40</v>
      </c>
      <c r="C35" s="5" t="s">
        <v>0</v>
      </c>
      <c r="D35" s="54">
        <v>46000</v>
      </c>
      <c r="E35" s="54">
        <v>220448</v>
      </c>
      <c r="F35" s="54">
        <v>0</v>
      </c>
      <c r="G35" s="18" t="s">
        <v>251</v>
      </c>
    </row>
    <row r="36" spans="1:7" ht="78" customHeight="1">
      <c r="A36" s="31" t="s">
        <v>84</v>
      </c>
      <c r="B36" s="4" t="s">
        <v>41</v>
      </c>
      <c r="C36" s="5" t="s">
        <v>0</v>
      </c>
      <c r="D36" s="54">
        <v>844837.6</v>
      </c>
      <c r="E36" s="54">
        <v>886254.8</v>
      </c>
      <c r="F36" s="54">
        <v>1559073.4</v>
      </c>
      <c r="G36" s="18" t="s">
        <v>252</v>
      </c>
    </row>
    <row r="37" spans="1:7" ht="43.5" customHeight="1" thickBot="1">
      <c r="A37" s="32" t="s">
        <v>85</v>
      </c>
      <c r="B37" s="22" t="s">
        <v>117</v>
      </c>
      <c r="C37" s="23" t="s">
        <v>0</v>
      </c>
      <c r="D37" s="55">
        <v>0</v>
      </c>
      <c r="E37" s="55">
        <v>0</v>
      </c>
      <c r="F37" s="55">
        <v>0</v>
      </c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5" t="s">
        <v>86</v>
      </c>
      <c r="B38" s="66" t="s">
        <v>25</v>
      </c>
      <c r="C38" s="67" t="s">
        <v>17</v>
      </c>
      <c r="D38" s="68" t="s">
        <v>239</v>
      </c>
      <c r="E38" s="68" t="s">
        <v>240</v>
      </c>
      <c r="F38" s="68" t="s">
        <v>253</v>
      </c>
      <c r="G38" s="69"/>
    </row>
    <row r="39" spans="1:7" ht="30">
      <c r="A39" s="44" t="s">
        <v>87</v>
      </c>
      <c r="B39" s="25" t="s">
        <v>43</v>
      </c>
      <c r="C39" s="6" t="s">
        <v>44</v>
      </c>
      <c r="D39" s="57">
        <v>3</v>
      </c>
      <c r="E39" s="57">
        <v>3</v>
      </c>
      <c r="F39" s="57"/>
      <c r="G39" s="33" t="str">
        <f>IF(((D39-TRUNC(D39,0))+(E39-TRUNC(E39,0))+(F39-TRUNC(F39,0)))&gt;0,"ОШИБКА: в строке 1.28 не может быть нецелых чисел","")</f>
        <v/>
      </c>
    </row>
    <row r="40" spans="1:7" ht="60">
      <c r="A40" s="44" t="s">
        <v>88</v>
      </c>
      <c r="B40" s="25" t="s">
        <v>45</v>
      </c>
      <c r="C40" s="6" t="s">
        <v>17</v>
      </c>
      <c r="D40" s="54">
        <v>100</v>
      </c>
      <c r="E40" s="54">
        <v>97.3</v>
      </c>
      <c r="F40" s="54"/>
      <c r="G40" s="33" t="str">
        <f>IF(OR(D40&gt;100,E40&gt;100,F40&gt;100),"ОШИБКА: значение не может быть больше 100","")</f>
        <v/>
      </c>
    </row>
    <row r="41" spans="1:7" ht="60.75" customHeight="1">
      <c r="A41" s="44" t="s">
        <v>89</v>
      </c>
      <c r="B41" s="35" t="s">
        <v>46</v>
      </c>
      <c r="C41" s="6" t="s">
        <v>17</v>
      </c>
      <c r="D41" s="54">
        <v>0</v>
      </c>
      <c r="E41" s="54">
        <v>0</v>
      </c>
      <c r="F41" s="54"/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>ОШИБКА: сумма строк 1.30 и 1.31 не может быть не равна 100</v>
      </c>
    </row>
    <row r="42" spans="1:7" ht="60">
      <c r="A42" s="44" t="s">
        <v>118</v>
      </c>
      <c r="B42" s="35" t="s">
        <v>196</v>
      </c>
      <c r="C42" s="6" t="s">
        <v>17</v>
      </c>
      <c r="D42" s="54">
        <v>100</v>
      </c>
      <c r="E42" s="54">
        <v>100</v>
      </c>
      <c r="F42" s="54"/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honeticPr fontId="21" type="noConversion"/>
  <pageMargins left="0.39370078740157483" right="0.39370078740157483" top="0.74803149606299213" bottom="0.74803149606299213" header="0.31496062992125984" footer="0.31496062992125984"/>
  <pageSetup paperSize="9" scale="6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opLeftCell="A3" zoomScale="75" zoomScaleNormal="100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E20" sqref="E20"/>
    </sheetView>
  </sheetViews>
  <sheetFormatPr defaultRowHeight="18.75"/>
  <cols>
    <col min="1" max="1" width="9" style="118" customWidth="1"/>
    <col min="2" max="2" width="99.140625" style="86" customWidth="1"/>
    <col min="3" max="3" width="11.5703125" style="113" customWidth="1"/>
    <col min="4" max="5" width="12.42578125" style="86" customWidth="1"/>
    <col min="6" max="6" width="11.42578125" style="86" customWidth="1"/>
    <col min="7" max="16384" width="9.140625" style="86"/>
  </cols>
  <sheetData>
    <row r="1" spans="1:6">
      <c r="A1" s="158" t="s">
        <v>134</v>
      </c>
      <c r="B1" s="158"/>
      <c r="C1" s="158"/>
      <c r="D1" s="158"/>
      <c r="E1" s="158"/>
      <c r="F1" s="158"/>
    </row>
    <row r="2" spans="1:6">
      <c r="A2" s="158" t="s">
        <v>135</v>
      </c>
      <c r="B2" s="158"/>
      <c r="C2" s="158"/>
      <c r="D2" s="158"/>
      <c r="E2" s="158"/>
      <c r="F2" s="158"/>
    </row>
    <row r="3" spans="1:6" ht="15" customHeight="1">
      <c r="A3" s="159" t="s">
        <v>136</v>
      </c>
      <c r="B3" s="159"/>
      <c r="C3" s="159"/>
      <c r="D3" s="159"/>
      <c r="E3" s="159"/>
      <c r="F3" s="159"/>
    </row>
    <row r="4" spans="1:6" ht="38.25" customHeight="1">
      <c r="A4" s="160" t="s">
        <v>28</v>
      </c>
      <c r="B4" s="161" t="s">
        <v>137</v>
      </c>
      <c r="C4" s="162" t="s">
        <v>138</v>
      </c>
      <c r="D4" s="164" t="s">
        <v>139</v>
      </c>
      <c r="E4" s="165"/>
      <c r="F4" s="166" t="s">
        <v>140</v>
      </c>
    </row>
    <row r="5" spans="1:6" s="141" customFormat="1" ht="33.75" customHeight="1">
      <c r="A5" s="160"/>
      <c r="B5" s="161"/>
      <c r="C5" s="163"/>
      <c r="D5" s="87" t="s">
        <v>141</v>
      </c>
      <c r="E5" s="87" t="s">
        <v>31</v>
      </c>
      <c r="F5" s="167"/>
    </row>
    <row r="6" spans="1:6" s="141" customFormat="1" ht="21.75" customHeight="1">
      <c r="A6" s="88" t="s">
        <v>142</v>
      </c>
      <c r="B6" s="89" t="s">
        <v>143</v>
      </c>
      <c r="C6" s="90"/>
      <c r="D6" s="91"/>
      <c r="E6" s="91"/>
      <c r="F6" s="92"/>
    </row>
    <row r="7" spans="1:6">
      <c r="A7" s="93" t="s">
        <v>144</v>
      </c>
      <c r="B7" s="94" t="s">
        <v>213</v>
      </c>
      <c r="C7" s="95" t="s">
        <v>0</v>
      </c>
      <c r="D7" s="96">
        <f>D8+D20+D25</f>
        <v>6638363.1999999993</v>
      </c>
      <c r="E7" s="96">
        <f>E8+E20+E25</f>
        <v>7108059</v>
      </c>
      <c r="F7" s="96">
        <f>F8+F20+F25</f>
        <v>6131382</v>
      </c>
    </row>
    <row r="8" spans="1:6">
      <c r="A8" s="93" t="s">
        <v>145</v>
      </c>
      <c r="B8" s="94" t="s">
        <v>146</v>
      </c>
      <c r="C8" s="95" t="s">
        <v>0</v>
      </c>
      <c r="D8" s="96">
        <v>2563352</v>
      </c>
      <c r="E8" s="96">
        <v>2755622</v>
      </c>
      <c r="F8" s="96">
        <v>2738533</v>
      </c>
    </row>
    <row r="9" spans="1:6" ht="13.7" customHeight="1">
      <c r="A9" s="93"/>
      <c r="B9" s="97" t="s">
        <v>24</v>
      </c>
      <c r="C9" s="95"/>
      <c r="D9" s="96"/>
      <c r="E9" s="96"/>
      <c r="F9" s="96"/>
    </row>
    <row r="10" spans="1:6" ht="21.75" customHeight="1">
      <c r="A10" s="98" t="s">
        <v>147</v>
      </c>
      <c r="B10" s="99" t="s">
        <v>214</v>
      </c>
      <c r="C10" s="100" t="s">
        <v>0</v>
      </c>
      <c r="D10" s="96">
        <v>1331226</v>
      </c>
      <c r="E10" s="96">
        <v>1505905</v>
      </c>
      <c r="F10" s="96">
        <v>1470500</v>
      </c>
    </row>
    <row r="11" spans="1:6" ht="17.45" customHeight="1">
      <c r="A11" s="93"/>
      <c r="B11" s="104" t="s">
        <v>215</v>
      </c>
      <c r="C11" s="105" t="s">
        <v>0</v>
      </c>
      <c r="D11" s="96"/>
      <c r="E11" s="96"/>
      <c r="F11" s="96"/>
    </row>
    <row r="12" spans="1:6">
      <c r="A12" s="98" t="s">
        <v>149</v>
      </c>
      <c r="B12" s="99" t="s">
        <v>148</v>
      </c>
      <c r="C12" s="100" t="s">
        <v>0</v>
      </c>
      <c r="D12" s="101">
        <v>390687</v>
      </c>
      <c r="E12" s="101">
        <v>367297</v>
      </c>
      <c r="F12" s="96">
        <v>351300</v>
      </c>
    </row>
    <row r="13" spans="1:6">
      <c r="A13" s="98" t="s">
        <v>151</v>
      </c>
      <c r="B13" s="99" t="s">
        <v>150</v>
      </c>
      <c r="C13" s="100" t="s">
        <v>0</v>
      </c>
      <c r="D13" s="101">
        <v>14109</v>
      </c>
      <c r="E13" s="101">
        <v>19335</v>
      </c>
      <c r="F13" s="96">
        <v>21930</v>
      </c>
    </row>
    <row r="14" spans="1:6">
      <c r="A14" s="98" t="s">
        <v>153</v>
      </c>
      <c r="B14" s="99" t="s">
        <v>152</v>
      </c>
      <c r="C14" s="100" t="s">
        <v>0</v>
      </c>
      <c r="D14" s="101">
        <v>41565</v>
      </c>
      <c r="E14" s="101">
        <v>87161</v>
      </c>
      <c r="F14" s="96">
        <v>68100</v>
      </c>
    </row>
    <row r="15" spans="1:6">
      <c r="A15" s="98" t="s">
        <v>216</v>
      </c>
      <c r="B15" s="99" t="s">
        <v>154</v>
      </c>
      <c r="C15" s="100" t="s">
        <v>0</v>
      </c>
      <c r="D15" s="101">
        <v>765010</v>
      </c>
      <c r="E15" s="101">
        <v>708599</v>
      </c>
      <c r="F15" s="96">
        <v>759300</v>
      </c>
    </row>
    <row r="16" spans="1:6" ht="37.5">
      <c r="A16" s="93" t="s">
        <v>155</v>
      </c>
      <c r="B16" s="94" t="s">
        <v>217</v>
      </c>
      <c r="C16" s="95" t="s">
        <v>218</v>
      </c>
      <c r="D16" s="101" t="s">
        <v>238</v>
      </c>
      <c r="E16" s="101" t="s">
        <v>238</v>
      </c>
      <c r="F16" s="101" t="s">
        <v>238</v>
      </c>
    </row>
    <row r="17" spans="1:6">
      <c r="A17" s="93"/>
      <c r="B17" s="103" t="s">
        <v>219</v>
      </c>
      <c r="C17" s="100" t="s">
        <v>0</v>
      </c>
      <c r="D17" s="101" t="s">
        <v>238</v>
      </c>
      <c r="E17" s="101" t="s">
        <v>238</v>
      </c>
      <c r="F17" s="101" t="s">
        <v>238</v>
      </c>
    </row>
    <row r="18" spans="1:6" ht="37.5">
      <c r="A18" s="93" t="s">
        <v>160</v>
      </c>
      <c r="B18" s="94" t="s">
        <v>220</v>
      </c>
      <c r="C18" s="95" t="s">
        <v>221</v>
      </c>
      <c r="D18" s="101">
        <v>124610</v>
      </c>
      <c r="E18" s="101">
        <v>135344</v>
      </c>
      <c r="F18" s="96" t="s">
        <v>238</v>
      </c>
    </row>
    <row r="19" spans="1:6" ht="37.5">
      <c r="A19" s="93" t="s">
        <v>166</v>
      </c>
      <c r="B19" s="94" t="s">
        <v>222</v>
      </c>
      <c r="C19" s="95" t="s">
        <v>0</v>
      </c>
      <c r="D19" s="101">
        <v>23122354</v>
      </c>
      <c r="E19" s="101">
        <v>26527941</v>
      </c>
      <c r="F19" s="96" t="s">
        <v>238</v>
      </c>
    </row>
    <row r="20" spans="1:6">
      <c r="A20" s="93" t="s">
        <v>169</v>
      </c>
      <c r="B20" s="94" t="s">
        <v>156</v>
      </c>
      <c r="C20" s="95" t="s">
        <v>0</v>
      </c>
      <c r="D20" s="96">
        <v>707565</v>
      </c>
      <c r="E20" s="96">
        <v>584521</v>
      </c>
      <c r="F20" s="96">
        <v>620510</v>
      </c>
    </row>
    <row r="21" spans="1:6" ht="12.75" customHeight="1">
      <c r="A21" s="93"/>
      <c r="B21" s="102" t="s">
        <v>24</v>
      </c>
      <c r="C21" s="95"/>
      <c r="D21" s="96"/>
      <c r="E21" s="96"/>
      <c r="F21" s="96"/>
    </row>
    <row r="22" spans="1:6" ht="37.5" customHeight="1">
      <c r="A22" s="98" t="s">
        <v>223</v>
      </c>
      <c r="B22" s="103" t="s">
        <v>157</v>
      </c>
      <c r="C22" s="100" t="s">
        <v>0</v>
      </c>
      <c r="D22" s="101">
        <v>473424</v>
      </c>
      <c r="E22" s="101">
        <v>413363</v>
      </c>
      <c r="F22" s="96">
        <v>417230</v>
      </c>
    </row>
    <row r="23" spans="1:6" ht="49.5">
      <c r="A23" s="93"/>
      <c r="B23" s="104" t="s">
        <v>158</v>
      </c>
      <c r="C23" s="105" t="s">
        <v>0</v>
      </c>
      <c r="D23" s="101">
        <f>286025+50817</f>
        <v>336842</v>
      </c>
      <c r="E23" s="101">
        <f>233962+57574</f>
        <v>291536</v>
      </c>
      <c r="F23" s="96">
        <f>299776+36320</f>
        <v>336096</v>
      </c>
    </row>
    <row r="24" spans="1:6" ht="21.2" customHeight="1">
      <c r="A24" s="98" t="s">
        <v>224</v>
      </c>
      <c r="B24" s="103" t="s">
        <v>159</v>
      </c>
      <c r="C24" s="100" t="s">
        <v>0</v>
      </c>
      <c r="D24" s="101">
        <v>98743</v>
      </c>
      <c r="E24" s="101">
        <v>67868</v>
      </c>
      <c r="F24" s="96">
        <v>54576</v>
      </c>
    </row>
    <row r="25" spans="1:6" ht="37.5">
      <c r="A25" s="93" t="s">
        <v>171</v>
      </c>
      <c r="B25" s="106" t="s">
        <v>225</v>
      </c>
      <c r="C25" s="95" t="s">
        <v>0</v>
      </c>
      <c r="D25" s="96">
        <f>D27+D33+D34+D35</f>
        <v>3367446.1999999993</v>
      </c>
      <c r="E25" s="96">
        <f>E27+E33+E34+E35</f>
        <v>3767916</v>
      </c>
      <c r="F25" s="96">
        <f>F27+F33+F34+F35</f>
        <v>2772339</v>
      </c>
    </row>
    <row r="26" spans="1:6" ht="14.25" customHeight="1">
      <c r="A26" s="93"/>
      <c r="B26" s="107" t="s">
        <v>18</v>
      </c>
      <c r="C26" s="95"/>
      <c r="D26" s="96"/>
      <c r="E26" s="96"/>
      <c r="F26" s="96"/>
    </row>
    <row r="27" spans="1:6" ht="15.75" customHeight="1">
      <c r="A27" s="108" t="s">
        <v>226</v>
      </c>
      <c r="B27" s="94" t="s">
        <v>161</v>
      </c>
      <c r="C27" s="95" t="s">
        <v>0</v>
      </c>
      <c r="D27" s="96">
        <f>D31+D32+D33+D34+D35+D30+D29</f>
        <v>3365614.0999999996</v>
      </c>
      <c r="E27" s="96">
        <f>E31+E32+E33+E34+E35+E30+E29</f>
        <v>3766801</v>
      </c>
      <c r="F27" s="96">
        <f>F31+F32+F33+F34+F35+F30+F29</f>
        <v>2772339</v>
      </c>
    </row>
    <row r="28" spans="1:6" ht="15.75" customHeight="1">
      <c r="A28" s="98"/>
      <c r="B28" s="102" t="s">
        <v>24</v>
      </c>
      <c r="C28" s="95"/>
      <c r="D28" s="96"/>
      <c r="E28" s="96"/>
      <c r="F28" s="96"/>
    </row>
    <row r="29" spans="1:6" ht="15.75" customHeight="1">
      <c r="A29" s="98"/>
      <c r="B29" s="99" t="s">
        <v>227</v>
      </c>
      <c r="C29" s="100" t="s">
        <v>0</v>
      </c>
      <c r="D29" s="96">
        <v>55151</v>
      </c>
      <c r="E29" s="96">
        <v>0</v>
      </c>
      <c r="F29" s="96">
        <v>0</v>
      </c>
    </row>
    <row r="30" spans="1:6" ht="18" customHeight="1">
      <c r="A30" s="98"/>
      <c r="B30" s="99" t="s">
        <v>228</v>
      </c>
      <c r="C30" s="100" t="s">
        <v>0</v>
      </c>
      <c r="D30" s="96">
        <v>31741</v>
      </c>
      <c r="E30" s="96">
        <v>0</v>
      </c>
      <c r="F30" s="96">
        <v>0</v>
      </c>
    </row>
    <row r="31" spans="1:6">
      <c r="A31" s="109"/>
      <c r="B31" s="99" t="s">
        <v>229</v>
      </c>
      <c r="C31" s="100" t="s">
        <v>0</v>
      </c>
      <c r="D31" s="101">
        <v>1979064</v>
      </c>
      <c r="E31" s="101">
        <v>1589091</v>
      </c>
      <c r="F31" s="96">
        <v>578973</v>
      </c>
    </row>
    <row r="32" spans="1:6" ht="18.75" customHeight="1">
      <c r="A32" s="109"/>
      <c r="B32" s="99" t="s">
        <v>162</v>
      </c>
      <c r="C32" s="100" t="s">
        <v>0</v>
      </c>
      <c r="D32" s="101">
        <v>1297826</v>
      </c>
      <c r="E32" s="101">
        <v>2176595</v>
      </c>
      <c r="F32" s="96">
        <v>2193366</v>
      </c>
    </row>
    <row r="33" spans="1:6" ht="18.75" customHeight="1">
      <c r="A33" s="108" t="s">
        <v>230</v>
      </c>
      <c r="B33" s="94" t="s">
        <v>163</v>
      </c>
      <c r="C33" s="95" t="s">
        <v>0</v>
      </c>
      <c r="D33" s="101">
        <v>3062</v>
      </c>
      <c r="E33" s="101">
        <v>4116</v>
      </c>
      <c r="F33" s="96"/>
    </row>
    <row r="34" spans="1:6" ht="37.5">
      <c r="A34" s="108" t="s">
        <v>231</v>
      </c>
      <c r="B34" s="94" t="s">
        <v>164</v>
      </c>
      <c r="C34" s="95" t="s">
        <v>0</v>
      </c>
      <c r="D34" s="101">
        <v>85.8</v>
      </c>
      <c r="E34" s="101">
        <v>32757</v>
      </c>
      <c r="F34" s="96"/>
    </row>
    <row r="35" spans="1:6" ht="18.75" customHeight="1">
      <c r="A35" s="108" t="s">
        <v>232</v>
      </c>
      <c r="B35" s="94" t="s">
        <v>165</v>
      </c>
      <c r="C35" s="95" t="s">
        <v>0</v>
      </c>
      <c r="D35" s="101">
        <v>-1315.7</v>
      </c>
      <c r="E35" s="101">
        <v>-35758</v>
      </c>
      <c r="F35" s="96"/>
    </row>
    <row r="36" spans="1:6" ht="39.200000000000003" customHeight="1">
      <c r="A36" s="93" t="s">
        <v>173</v>
      </c>
      <c r="B36" s="110" t="s">
        <v>167</v>
      </c>
      <c r="C36" s="95" t="s">
        <v>0</v>
      </c>
      <c r="D36" s="96">
        <v>148246</v>
      </c>
      <c r="E36" s="96">
        <v>208632</v>
      </c>
      <c r="F36" s="96">
        <v>273365</v>
      </c>
    </row>
    <row r="37" spans="1:6">
      <c r="A37" s="98"/>
      <c r="B37" s="99" t="s">
        <v>168</v>
      </c>
      <c r="C37" s="100" t="s">
        <v>0</v>
      </c>
      <c r="D37" s="96">
        <v>23535</v>
      </c>
      <c r="E37" s="96">
        <v>38507</v>
      </c>
      <c r="F37" s="96">
        <v>29696</v>
      </c>
    </row>
    <row r="38" spans="1:6" ht="37.5">
      <c r="A38" s="93" t="s">
        <v>176</v>
      </c>
      <c r="B38" s="110" t="s">
        <v>170</v>
      </c>
      <c r="C38" s="95" t="s">
        <v>0</v>
      </c>
      <c r="D38" s="96">
        <v>537573</v>
      </c>
      <c r="E38" s="96">
        <v>80968</v>
      </c>
      <c r="F38" s="96" t="s">
        <v>238</v>
      </c>
    </row>
    <row r="39" spans="1:6" ht="39.75" customHeight="1">
      <c r="A39" s="93" t="s">
        <v>178</v>
      </c>
      <c r="B39" s="110" t="s">
        <v>172</v>
      </c>
      <c r="C39" s="95" t="s">
        <v>0</v>
      </c>
      <c r="D39" s="96">
        <v>16524</v>
      </c>
      <c r="E39" s="96">
        <v>10297</v>
      </c>
      <c r="F39" s="96" t="s">
        <v>238</v>
      </c>
    </row>
    <row r="40" spans="1:6" ht="56.25">
      <c r="A40" s="93" t="s">
        <v>180</v>
      </c>
      <c r="B40" s="110" t="s">
        <v>174</v>
      </c>
      <c r="C40" s="95" t="s">
        <v>0</v>
      </c>
      <c r="D40" s="96">
        <v>222737</v>
      </c>
      <c r="E40" s="96">
        <v>280379</v>
      </c>
      <c r="F40" s="96">
        <v>262183</v>
      </c>
    </row>
    <row r="41" spans="1:6">
      <c r="A41" s="98"/>
      <c r="B41" s="99" t="s">
        <v>175</v>
      </c>
      <c r="C41" s="100" t="s">
        <v>0</v>
      </c>
      <c r="D41" s="101">
        <v>121883</v>
      </c>
      <c r="E41" s="101">
        <v>102109</v>
      </c>
      <c r="F41" s="101">
        <v>104151</v>
      </c>
    </row>
    <row r="42" spans="1:6" ht="37.5">
      <c r="A42" s="93" t="s">
        <v>183</v>
      </c>
      <c r="B42" s="94" t="s">
        <v>177</v>
      </c>
      <c r="C42" s="95" t="s">
        <v>0</v>
      </c>
      <c r="D42" s="96">
        <v>6642</v>
      </c>
      <c r="E42" s="96">
        <v>34735</v>
      </c>
      <c r="F42" s="96">
        <v>1871</v>
      </c>
    </row>
    <row r="43" spans="1:6" ht="36.75" customHeight="1">
      <c r="A43" s="93" t="s">
        <v>185</v>
      </c>
      <c r="B43" s="94" t="s">
        <v>179</v>
      </c>
      <c r="C43" s="95" t="s">
        <v>0</v>
      </c>
      <c r="D43" s="96">
        <v>97449</v>
      </c>
      <c r="E43" s="96">
        <v>112130</v>
      </c>
      <c r="F43" s="96">
        <v>69867</v>
      </c>
    </row>
    <row r="44" spans="1:6" ht="37.5">
      <c r="A44" s="93" t="s">
        <v>189</v>
      </c>
      <c r="B44" s="94" t="s">
        <v>181</v>
      </c>
      <c r="C44" s="95" t="s">
        <v>182</v>
      </c>
      <c r="D44" s="96">
        <v>7516</v>
      </c>
      <c r="E44" s="96">
        <v>7532</v>
      </c>
      <c r="F44" s="96">
        <v>7620</v>
      </c>
    </row>
    <row r="45" spans="1:6" ht="37.5">
      <c r="A45" s="93" t="s">
        <v>233</v>
      </c>
      <c r="B45" s="94" t="s">
        <v>184</v>
      </c>
      <c r="C45" s="95" t="s">
        <v>182</v>
      </c>
      <c r="D45" s="96">
        <v>500</v>
      </c>
      <c r="E45" s="96">
        <v>725</v>
      </c>
      <c r="F45" s="96">
        <v>812</v>
      </c>
    </row>
    <row r="46" spans="1:6" ht="37.5">
      <c r="A46" s="93" t="s">
        <v>234</v>
      </c>
      <c r="B46" s="94" t="s">
        <v>186</v>
      </c>
      <c r="C46" s="95" t="s">
        <v>0</v>
      </c>
      <c r="D46" s="96">
        <f>+D48</f>
        <v>57108</v>
      </c>
      <c r="E46" s="96">
        <f>+E48</f>
        <v>66618</v>
      </c>
      <c r="F46" s="96" t="str">
        <f>+F48</f>
        <v>-</v>
      </c>
    </row>
    <row r="47" spans="1:6" s="111" customFormat="1">
      <c r="A47" s="98" t="s">
        <v>235</v>
      </c>
      <c r="B47" s="99" t="s">
        <v>187</v>
      </c>
      <c r="C47" s="100" t="s">
        <v>0</v>
      </c>
      <c r="D47" s="101">
        <v>14015</v>
      </c>
      <c r="E47" s="101">
        <v>28753</v>
      </c>
      <c r="F47" s="101" t="s">
        <v>238</v>
      </c>
    </row>
    <row r="48" spans="1:6" s="111" customFormat="1">
      <c r="A48" s="98" t="s">
        <v>236</v>
      </c>
      <c r="B48" s="99" t="s">
        <v>188</v>
      </c>
      <c r="C48" s="100" t="s">
        <v>0</v>
      </c>
      <c r="D48" s="101">
        <v>57108</v>
      </c>
      <c r="E48" s="101">
        <v>66618</v>
      </c>
      <c r="F48" s="101" t="s">
        <v>238</v>
      </c>
    </row>
    <row r="49" spans="1:6" s="111" customFormat="1">
      <c r="A49" s="93" t="s">
        <v>237</v>
      </c>
      <c r="B49" s="94" t="s">
        <v>190</v>
      </c>
      <c r="C49" s="95" t="s">
        <v>191</v>
      </c>
      <c r="D49" s="101">
        <v>329670</v>
      </c>
      <c r="E49" s="101">
        <v>329670</v>
      </c>
      <c r="F49" s="101">
        <v>329670</v>
      </c>
    </row>
    <row r="50" spans="1:6">
      <c r="A50" s="112"/>
    </row>
    <row r="51" spans="1:6">
      <c r="A51" s="112"/>
    </row>
    <row r="52" spans="1:6">
      <c r="A52" s="112"/>
    </row>
    <row r="53" spans="1:6">
      <c r="A53" s="112"/>
    </row>
    <row r="54" spans="1:6">
      <c r="A54" s="112"/>
    </row>
    <row r="55" spans="1:6">
      <c r="A55" s="112"/>
    </row>
    <row r="56" spans="1:6">
      <c r="A56" s="114"/>
      <c r="B56" s="115"/>
      <c r="C56" s="116"/>
      <c r="D56" s="115"/>
    </row>
    <row r="57" spans="1:6">
      <c r="A57" s="117"/>
      <c r="B57" s="115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honeticPr fontId="21" type="noConversion"/>
  <pageMargins left="0.26" right="0.15748031496062992" top="0.35" bottom="0.15748031496062992" header="0.15748031496062992" footer="0.15748031496062992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opLeftCell="A13" zoomScale="75" workbookViewId="0">
      <selection activeCell="J19" sqref="J19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76" t="s">
        <v>90</v>
      </c>
      <c r="C1" s="176"/>
      <c r="D1" s="176"/>
      <c r="E1" s="176"/>
      <c r="F1" s="176"/>
      <c r="G1" s="176"/>
      <c r="H1" s="176"/>
      <c r="I1" s="176"/>
      <c r="J1" s="176"/>
    </row>
    <row r="2" spans="1:10" ht="15" customHeight="1">
      <c r="A2" s="151" t="s">
        <v>28</v>
      </c>
      <c r="B2" s="151" t="s">
        <v>1</v>
      </c>
      <c r="C2" s="151" t="s">
        <v>2</v>
      </c>
      <c r="D2" s="177" t="s">
        <v>12</v>
      </c>
      <c r="E2" s="178"/>
      <c r="F2" s="178"/>
      <c r="G2" s="179"/>
      <c r="H2" s="151" t="s">
        <v>42</v>
      </c>
      <c r="I2" s="151"/>
      <c r="J2" s="151" t="s">
        <v>32</v>
      </c>
    </row>
    <row r="3" spans="1:10">
      <c r="A3" s="151"/>
      <c r="B3" s="151"/>
      <c r="C3" s="151"/>
      <c r="D3" s="177" t="s">
        <v>47</v>
      </c>
      <c r="E3" s="179"/>
      <c r="F3" s="177" t="s">
        <v>48</v>
      </c>
      <c r="G3" s="179"/>
      <c r="H3" s="151"/>
      <c r="I3" s="151"/>
      <c r="J3" s="151"/>
    </row>
    <row r="4" spans="1:10" ht="45.75" thickBot="1">
      <c r="A4" s="152"/>
      <c r="B4" s="152"/>
      <c r="C4" s="152"/>
      <c r="D4" s="9" t="s">
        <v>49</v>
      </c>
      <c r="E4" s="9" t="s">
        <v>21</v>
      </c>
      <c r="F4" s="9" t="s">
        <v>49</v>
      </c>
      <c r="G4" s="9" t="s">
        <v>21</v>
      </c>
      <c r="H4" s="9" t="s">
        <v>49</v>
      </c>
      <c r="I4" s="9" t="s">
        <v>21</v>
      </c>
      <c r="J4" s="152"/>
    </row>
    <row r="5" spans="1:10" ht="48.75" customHeight="1">
      <c r="A5" s="40"/>
      <c r="B5" s="41" t="s">
        <v>50</v>
      </c>
      <c r="C5" s="42"/>
      <c r="D5" s="43" t="s">
        <v>53</v>
      </c>
      <c r="E5" s="43" t="s">
        <v>53</v>
      </c>
      <c r="F5" s="43" t="s">
        <v>53</v>
      </c>
      <c r="G5" s="43" t="s">
        <v>53</v>
      </c>
      <c r="H5" s="43" t="s">
        <v>53</v>
      </c>
      <c r="I5" s="43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4" t="s">
        <v>91</v>
      </c>
      <c r="B6" s="25" t="s">
        <v>51</v>
      </c>
      <c r="C6" s="26" t="s">
        <v>0</v>
      </c>
      <c r="D6" s="58">
        <v>76054.8</v>
      </c>
      <c r="E6" s="58">
        <v>0</v>
      </c>
      <c r="F6" s="58">
        <v>140235.1</v>
      </c>
      <c r="G6" s="58">
        <v>0</v>
      </c>
      <c r="H6" s="58">
        <v>79566.399999999994</v>
      </c>
      <c r="I6" s="58">
        <v>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4" t="s">
        <v>92</v>
      </c>
      <c r="B7" s="25" t="s">
        <v>55</v>
      </c>
      <c r="C7" s="26" t="s">
        <v>0</v>
      </c>
      <c r="D7" s="58">
        <v>542719.69999999995</v>
      </c>
      <c r="E7" s="58">
        <v>814074.4</v>
      </c>
      <c r="F7" s="58">
        <v>417875.6</v>
      </c>
      <c r="G7" s="58">
        <v>392389.2</v>
      </c>
      <c r="H7" s="58">
        <v>452649</v>
      </c>
      <c r="I7" s="58">
        <v>101637.7</v>
      </c>
      <c r="J7" s="45"/>
    </row>
    <row r="8" spans="1:10" ht="28.5" customHeight="1">
      <c r="A8" s="44" t="s">
        <v>93</v>
      </c>
      <c r="B8" s="25" t="s">
        <v>57</v>
      </c>
      <c r="C8" s="26" t="s">
        <v>0</v>
      </c>
      <c r="D8" s="58">
        <v>70079.199999999997</v>
      </c>
      <c r="E8" s="58">
        <v>17675.3</v>
      </c>
      <c r="F8" s="58">
        <v>63965.4</v>
      </c>
      <c r="G8" s="58">
        <v>62961</v>
      </c>
      <c r="H8" s="58">
        <v>64456.5</v>
      </c>
      <c r="I8" s="58">
        <v>18522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4" t="s">
        <v>94</v>
      </c>
      <c r="B9" s="25" t="s">
        <v>62</v>
      </c>
      <c r="C9" s="26" t="s">
        <v>0</v>
      </c>
      <c r="D9" s="58">
        <v>214982.9</v>
      </c>
      <c r="E9" s="58">
        <v>0</v>
      </c>
      <c r="F9" s="58">
        <v>256648.3</v>
      </c>
      <c r="G9" s="58">
        <v>139651.6</v>
      </c>
      <c r="H9" s="58">
        <v>264882.90000000002</v>
      </c>
      <c r="I9" s="58">
        <v>6186.6</v>
      </c>
      <c r="J9" s="45"/>
    </row>
    <row r="10" spans="1:10" ht="27.75" customHeight="1">
      <c r="A10" s="44" t="s">
        <v>95</v>
      </c>
      <c r="B10" s="25" t="s">
        <v>63</v>
      </c>
      <c r="C10" s="26" t="s">
        <v>0</v>
      </c>
      <c r="D10" s="58">
        <v>610390</v>
      </c>
      <c r="E10" s="58">
        <v>748150.5</v>
      </c>
      <c r="F10" s="58">
        <v>642805.1</v>
      </c>
      <c r="G10" s="58">
        <v>753796.7</v>
      </c>
      <c r="H10" s="58">
        <v>643791.6</v>
      </c>
      <c r="I10" s="58">
        <v>769144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4" t="s">
        <v>96</v>
      </c>
      <c r="B11" s="25" t="s">
        <v>64</v>
      </c>
      <c r="C11" s="26" t="s">
        <v>0</v>
      </c>
      <c r="D11" s="58">
        <v>498569.4</v>
      </c>
      <c r="E11" s="58">
        <v>1199213</v>
      </c>
      <c r="F11" s="58">
        <v>500075.7</v>
      </c>
      <c r="G11" s="58">
        <v>1623515.7</v>
      </c>
      <c r="H11" s="58">
        <v>526573.80000000005</v>
      </c>
      <c r="I11" s="58">
        <v>1198070.6000000001</v>
      </c>
      <c r="J11" s="45"/>
    </row>
    <row r="12" spans="1:10" ht="45">
      <c r="A12" s="44" t="s">
        <v>97</v>
      </c>
      <c r="B12" s="35" t="s">
        <v>67</v>
      </c>
      <c r="C12" s="26" t="s">
        <v>0</v>
      </c>
      <c r="D12" s="58">
        <v>264524.90000000002</v>
      </c>
      <c r="E12" s="58">
        <v>74375.5</v>
      </c>
      <c r="F12" s="58">
        <v>301635.5</v>
      </c>
      <c r="G12" s="58">
        <v>155451.29999999999</v>
      </c>
      <c r="H12" s="58">
        <v>273736.2</v>
      </c>
      <c r="I12" s="58">
        <v>44192.3</v>
      </c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0" t="s">
        <v>98</v>
      </c>
      <c r="B13" s="61" t="s">
        <v>68</v>
      </c>
      <c r="C13" s="71" t="s">
        <v>0</v>
      </c>
      <c r="D13" s="72">
        <v>64923.5</v>
      </c>
      <c r="E13" s="72">
        <v>0</v>
      </c>
      <c r="F13" s="72">
        <v>93188.7</v>
      </c>
      <c r="G13" s="72">
        <v>0</v>
      </c>
      <c r="H13" s="72">
        <v>135098</v>
      </c>
      <c r="I13" s="72">
        <v>0</v>
      </c>
      <c r="J13" s="73"/>
    </row>
    <row r="14" spans="1:10" ht="105">
      <c r="A14" s="40" t="s">
        <v>99</v>
      </c>
      <c r="B14" s="146" t="s">
        <v>102</v>
      </c>
      <c r="C14" s="49" t="s">
        <v>103</v>
      </c>
      <c r="D14" s="59" t="s">
        <v>242</v>
      </c>
      <c r="E14" s="50" t="s">
        <v>53</v>
      </c>
      <c r="F14" s="59" t="s">
        <v>242</v>
      </c>
      <c r="G14" s="50" t="s">
        <v>53</v>
      </c>
      <c r="H14" s="59" t="s">
        <v>242</v>
      </c>
      <c r="I14" s="50" t="s">
        <v>53</v>
      </c>
      <c r="J14" s="51" t="s">
        <v>250</v>
      </c>
    </row>
    <row r="15" spans="1:10" ht="60">
      <c r="A15" s="44" t="s">
        <v>100</v>
      </c>
      <c r="B15" s="147" t="s">
        <v>104</v>
      </c>
      <c r="C15" s="26" t="s">
        <v>0</v>
      </c>
      <c r="D15" s="58"/>
      <c r="E15" s="78" t="s">
        <v>53</v>
      </c>
      <c r="F15" s="58"/>
      <c r="G15" s="78" t="s">
        <v>53</v>
      </c>
      <c r="H15" s="58"/>
      <c r="I15" s="78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45" customHeight="1" thickBot="1">
      <c r="A16" s="46" t="s">
        <v>101</v>
      </c>
      <c r="B16" s="34" t="s">
        <v>130</v>
      </c>
      <c r="C16" s="47"/>
      <c r="D16" s="173"/>
      <c r="E16" s="174"/>
      <c r="F16" s="173"/>
      <c r="G16" s="174"/>
      <c r="H16" s="173"/>
      <c r="I16" s="174"/>
      <c r="J16" s="48"/>
    </row>
    <row r="17" spans="1:256" ht="30">
      <c r="A17" s="74" t="s">
        <v>105</v>
      </c>
      <c r="B17" s="75" t="s">
        <v>108</v>
      </c>
      <c r="C17" s="76" t="s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9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256" ht="60.75" thickBot="1">
      <c r="A18" s="70" t="s">
        <v>106</v>
      </c>
      <c r="B18" s="61" t="s">
        <v>110</v>
      </c>
      <c r="C18" s="71" t="s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80"/>
    </row>
    <row r="19" spans="1:256" ht="45.75" thickBot="1">
      <c r="A19" s="124" t="s">
        <v>107</v>
      </c>
      <c r="B19" s="125" t="s">
        <v>112</v>
      </c>
      <c r="C19" s="126" t="s">
        <v>0</v>
      </c>
      <c r="D19" s="127">
        <v>143958.29999999999</v>
      </c>
      <c r="E19" s="127">
        <v>703787.7</v>
      </c>
      <c r="F19" s="127">
        <v>163168</v>
      </c>
      <c r="G19" s="127">
        <v>967268</v>
      </c>
      <c r="H19" s="127">
        <v>77151</v>
      </c>
      <c r="I19" s="127">
        <v>158968.20000000001</v>
      </c>
      <c r="J19" s="128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256" s="39" customFormat="1" ht="30">
      <c r="A20" s="40" t="s">
        <v>109</v>
      </c>
      <c r="B20" s="41" t="s">
        <v>113</v>
      </c>
      <c r="C20" s="49" t="s">
        <v>0</v>
      </c>
      <c r="D20" s="131">
        <v>309536</v>
      </c>
      <c r="E20" s="132">
        <v>21915</v>
      </c>
      <c r="F20" s="133">
        <v>316005</v>
      </c>
      <c r="G20" s="131">
        <v>25866</v>
      </c>
      <c r="H20" s="132">
        <v>340969</v>
      </c>
      <c r="I20" s="133">
        <v>34433</v>
      </c>
      <c r="J20" s="134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38"/>
      <c r="AB20" s="36"/>
      <c r="AC20" s="37"/>
      <c r="AD20" s="38"/>
      <c r="AE20" s="36"/>
      <c r="AF20" s="37"/>
      <c r="AG20" s="38"/>
      <c r="AH20" s="36"/>
      <c r="AI20" s="37"/>
      <c r="AJ20" s="38"/>
      <c r="AK20" s="36"/>
      <c r="AL20" s="37"/>
      <c r="AM20" s="38"/>
      <c r="AN20" s="36"/>
      <c r="AO20" s="37"/>
      <c r="AP20" s="38"/>
      <c r="AQ20" s="36"/>
      <c r="AR20" s="37"/>
      <c r="AS20" s="38"/>
      <c r="AT20" s="36"/>
      <c r="AU20" s="37"/>
      <c r="AV20" s="38"/>
      <c r="AW20" s="36"/>
      <c r="AX20" s="37"/>
      <c r="AY20" s="38"/>
      <c r="AZ20" s="36"/>
      <c r="BA20" s="37"/>
      <c r="BB20" s="38"/>
      <c r="BC20" s="36"/>
      <c r="BD20" s="37"/>
      <c r="BE20" s="38"/>
      <c r="BF20" s="36"/>
      <c r="BG20" s="37"/>
      <c r="BH20" s="38"/>
      <c r="BI20" s="36"/>
      <c r="BJ20" s="37"/>
      <c r="BK20" s="38"/>
      <c r="BL20" s="36"/>
      <c r="BM20" s="37"/>
      <c r="BN20" s="38"/>
      <c r="BO20" s="36"/>
      <c r="BP20" s="37"/>
      <c r="BQ20" s="38"/>
      <c r="BR20" s="36"/>
      <c r="BS20" s="37"/>
      <c r="BT20" s="38"/>
      <c r="BU20" s="36"/>
      <c r="BV20" s="37"/>
      <c r="BW20" s="38"/>
      <c r="BX20" s="36"/>
      <c r="BY20" s="37"/>
      <c r="BZ20" s="38"/>
      <c r="CA20" s="36"/>
      <c r="CB20" s="37"/>
      <c r="CC20" s="38"/>
      <c r="CD20" s="36"/>
      <c r="CE20" s="37"/>
      <c r="CF20" s="38"/>
      <c r="CG20" s="36"/>
      <c r="CH20" s="37"/>
      <c r="CI20" s="38"/>
      <c r="CJ20" s="36"/>
      <c r="CK20" s="37"/>
      <c r="CL20" s="38"/>
      <c r="CM20" s="36"/>
      <c r="CN20" s="37"/>
      <c r="CO20" s="38"/>
      <c r="CP20" s="36"/>
      <c r="CQ20" s="37"/>
      <c r="CR20" s="38"/>
      <c r="CS20" s="36"/>
      <c r="CT20" s="37"/>
      <c r="CU20" s="38"/>
      <c r="CV20" s="36"/>
      <c r="CW20" s="37"/>
      <c r="CX20" s="38"/>
      <c r="CY20" s="36"/>
      <c r="CZ20" s="37"/>
      <c r="DA20" s="38"/>
      <c r="DB20" s="36"/>
      <c r="DC20" s="37"/>
      <c r="DD20" s="38"/>
      <c r="DE20" s="36"/>
      <c r="DF20" s="37"/>
      <c r="DG20" s="38"/>
      <c r="DH20" s="36"/>
      <c r="DI20" s="37"/>
      <c r="DJ20" s="38"/>
      <c r="DK20" s="36"/>
      <c r="DL20" s="37"/>
      <c r="DM20" s="38"/>
      <c r="DN20" s="36"/>
      <c r="DO20" s="37"/>
      <c r="DP20" s="38"/>
      <c r="DQ20" s="36"/>
      <c r="DR20" s="37"/>
      <c r="DS20" s="38"/>
      <c r="DT20" s="36"/>
      <c r="DU20" s="37"/>
      <c r="DV20" s="38"/>
      <c r="DW20" s="36"/>
      <c r="DX20" s="37"/>
      <c r="DY20" s="38"/>
      <c r="DZ20" s="36"/>
      <c r="EA20" s="37"/>
      <c r="EB20" s="38"/>
      <c r="EC20" s="36"/>
      <c r="ED20" s="37"/>
      <c r="EE20" s="38"/>
      <c r="EF20" s="36"/>
      <c r="EG20" s="37"/>
      <c r="EH20" s="38"/>
      <c r="EI20" s="36"/>
      <c r="EJ20" s="37"/>
      <c r="EK20" s="38"/>
      <c r="EL20" s="36"/>
      <c r="EM20" s="37"/>
      <c r="EN20" s="38"/>
      <c r="EO20" s="36"/>
      <c r="EP20" s="37"/>
      <c r="EQ20" s="38"/>
      <c r="ER20" s="36"/>
      <c r="ES20" s="37"/>
      <c r="ET20" s="38"/>
      <c r="EU20" s="36"/>
      <c r="EV20" s="37"/>
      <c r="EW20" s="38"/>
      <c r="EX20" s="36"/>
      <c r="EY20" s="37"/>
      <c r="EZ20" s="38"/>
      <c r="FA20" s="36"/>
      <c r="FB20" s="37"/>
      <c r="FC20" s="38"/>
      <c r="FD20" s="36"/>
      <c r="FE20" s="37"/>
      <c r="FF20" s="38"/>
      <c r="FG20" s="36"/>
      <c r="FH20" s="37"/>
      <c r="FI20" s="38"/>
      <c r="FJ20" s="36"/>
      <c r="FK20" s="37"/>
      <c r="FL20" s="38"/>
      <c r="FM20" s="36"/>
      <c r="FN20" s="37"/>
      <c r="FO20" s="38"/>
      <c r="FP20" s="36"/>
      <c r="FQ20" s="37"/>
      <c r="FR20" s="38"/>
      <c r="FS20" s="36"/>
      <c r="FT20" s="37"/>
      <c r="FU20" s="38"/>
      <c r="FV20" s="36"/>
      <c r="FW20" s="37"/>
      <c r="FX20" s="38"/>
      <c r="FY20" s="36"/>
      <c r="FZ20" s="37"/>
      <c r="GA20" s="38"/>
      <c r="GB20" s="36"/>
      <c r="GC20" s="37"/>
      <c r="GD20" s="38"/>
      <c r="GE20" s="36"/>
      <c r="GF20" s="37"/>
      <c r="GG20" s="38"/>
      <c r="GH20" s="36"/>
      <c r="GI20" s="37"/>
      <c r="GJ20" s="38"/>
      <c r="GK20" s="36"/>
      <c r="GL20" s="37"/>
      <c r="GM20" s="38"/>
      <c r="GN20" s="36"/>
      <c r="GO20" s="37"/>
      <c r="GP20" s="38"/>
      <c r="GQ20" s="36"/>
      <c r="GR20" s="37"/>
      <c r="GS20" s="38"/>
      <c r="GT20" s="36"/>
      <c r="GU20" s="37"/>
      <c r="GV20" s="38"/>
      <c r="GW20" s="36"/>
      <c r="GX20" s="37"/>
      <c r="GY20" s="38"/>
      <c r="GZ20" s="36"/>
      <c r="HA20" s="37"/>
      <c r="HB20" s="38"/>
      <c r="HC20" s="36"/>
      <c r="HD20" s="37"/>
      <c r="HE20" s="38"/>
      <c r="HF20" s="36"/>
      <c r="HG20" s="37"/>
      <c r="HH20" s="38"/>
      <c r="HI20" s="36"/>
      <c r="HJ20" s="37"/>
      <c r="HK20" s="38"/>
      <c r="HL20" s="36"/>
      <c r="HM20" s="37"/>
      <c r="HN20" s="38"/>
      <c r="HO20" s="36"/>
      <c r="HP20" s="37"/>
      <c r="HQ20" s="38"/>
      <c r="HR20" s="36"/>
      <c r="HS20" s="37"/>
      <c r="HT20" s="38"/>
      <c r="HU20" s="36"/>
      <c r="HV20" s="37"/>
      <c r="HW20" s="38"/>
      <c r="HX20" s="36"/>
      <c r="HY20" s="37"/>
      <c r="HZ20" s="38"/>
      <c r="IA20" s="36"/>
      <c r="IB20" s="37"/>
      <c r="IC20" s="38"/>
      <c r="ID20" s="36"/>
      <c r="IE20" s="37"/>
      <c r="IF20" s="38"/>
      <c r="IG20" s="36"/>
      <c r="IH20" s="37"/>
      <c r="II20" s="38"/>
      <c r="IJ20" s="36"/>
      <c r="IK20" s="37"/>
      <c r="IL20" s="38"/>
      <c r="IM20" s="36"/>
      <c r="IN20" s="37"/>
      <c r="IO20" s="38"/>
      <c r="IP20" s="36"/>
      <c r="IQ20" s="37"/>
      <c r="IR20" s="38"/>
      <c r="IS20" s="36"/>
      <c r="IT20" s="37"/>
      <c r="IU20" s="38"/>
      <c r="IV20" s="36"/>
    </row>
    <row r="21" spans="1:256" ht="30">
      <c r="A21" s="44" t="s">
        <v>111</v>
      </c>
      <c r="B21" s="25" t="s">
        <v>115</v>
      </c>
      <c r="C21" s="26" t="s">
        <v>44</v>
      </c>
      <c r="D21" s="58">
        <v>579</v>
      </c>
      <c r="E21" s="58">
        <v>45</v>
      </c>
      <c r="F21" s="58">
        <v>586</v>
      </c>
      <c r="G21" s="58">
        <v>61</v>
      </c>
      <c r="H21" s="58">
        <v>588</v>
      </c>
      <c r="I21" s="58">
        <v>61</v>
      </c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256" ht="31.7" customHeight="1">
      <c r="A22" s="44" t="s">
        <v>114</v>
      </c>
      <c r="B22" s="25" t="s">
        <v>128</v>
      </c>
      <c r="C22" s="26" t="s">
        <v>44</v>
      </c>
      <c r="D22" s="58">
        <v>19</v>
      </c>
      <c r="E22" s="81" t="s">
        <v>53</v>
      </c>
      <c r="F22" s="58">
        <v>19</v>
      </c>
      <c r="G22" s="81" t="s">
        <v>53</v>
      </c>
      <c r="H22" s="58">
        <v>19</v>
      </c>
      <c r="I22" s="81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256" ht="31.7" customHeight="1">
      <c r="A23" s="44" t="s">
        <v>119</v>
      </c>
      <c r="B23" s="25" t="s">
        <v>122</v>
      </c>
      <c r="C23" s="26" t="s">
        <v>0</v>
      </c>
      <c r="D23" s="168">
        <v>33.5</v>
      </c>
      <c r="E23" s="168"/>
      <c r="F23" s="168">
        <v>35</v>
      </c>
      <c r="G23" s="168"/>
      <c r="H23" s="168">
        <v>35.299999999999997</v>
      </c>
      <c r="I23" s="168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256" ht="60.75" customHeight="1" thickBot="1">
      <c r="A24" s="46" t="s">
        <v>120</v>
      </c>
      <c r="B24" s="34" t="s">
        <v>133</v>
      </c>
      <c r="C24" s="47" t="s">
        <v>0</v>
      </c>
      <c r="D24" s="175"/>
      <c r="E24" s="175"/>
      <c r="F24" s="175"/>
      <c r="G24" s="175"/>
      <c r="H24" s="175"/>
      <c r="I24" s="175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256" ht="45">
      <c r="A25" s="74" t="s">
        <v>121</v>
      </c>
      <c r="B25" s="75" t="s">
        <v>129</v>
      </c>
      <c r="C25" s="76" t="s">
        <v>44</v>
      </c>
      <c r="D25" s="140">
        <v>196</v>
      </c>
      <c r="E25" s="129" t="s">
        <v>53</v>
      </c>
      <c r="F25" s="140">
        <v>196</v>
      </c>
      <c r="G25" s="129" t="s">
        <v>53</v>
      </c>
      <c r="H25" s="140">
        <v>196</v>
      </c>
      <c r="I25" s="129" t="s">
        <v>53</v>
      </c>
      <c r="J25" s="130" t="str">
        <f>IF(((D25-TRUNC(D25,0))+(F25-TRUNC(F25,0))+(H25-TRUNC(H25,0)))&gt;0,"ОШИБКА: в строке 3.20 не может быть нецелых чисел","")</f>
        <v/>
      </c>
    </row>
    <row r="26" spans="1:256" ht="40.700000000000003" customHeight="1">
      <c r="A26" s="135"/>
      <c r="B26" s="136" t="s">
        <v>24</v>
      </c>
      <c r="C26" s="76"/>
      <c r="D26" s="77"/>
      <c r="E26" s="129"/>
      <c r="F26" s="77"/>
      <c r="G26" s="129"/>
      <c r="H26" s="77"/>
      <c r="I26" s="129"/>
      <c r="J26" s="137" t="str">
        <f>IF(OR(D25&lt;(D27+D28+D29),F25&lt;(F27+F28+F29),H25&lt;(H27+H28+H29)),"ОШИБКА: сумма строк 3.21-3.23 не может быть больше общей строки 3.20","")</f>
        <v/>
      </c>
    </row>
    <row r="27" spans="1:256" ht="60">
      <c r="A27" s="70" t="s">
        <v>123</v>
      </c>
      <c r="B27" s="138" t="s">
        <v>209</v>
      </c>
      <c r="C27" s="26" t="s">
        <v>44</v>
      </c>
      <c r="D27" s="139">
        <v>24</v>
      </c>
      <c r="E27" s="81" t="s">
        <v>53</v>
      </c>
      <c r="F27" s="139">
        <v>24</v>
      </c>
      <c r="G27" s="81" t="s">
        <v>53</v>
      </c>
      <c r="H27" s="139">
        <v>24</v>
      </c>
      <c r="I27" s="81" t="s">
        <v>53</v>
      </c>
      <c r="J27" s="33" t="str">
        <f>IF(((D27-TRUNC(D27,0))+(F27-TRUNC(F27,0))+(H27-TRUNC(H27,0)))&gt;0,"ОШИБКА: в строке 3.21 не может быть нецелых чисел","")</f>
        <v/>
      </c>
    </row>
    <row r="28" spans="1:256" ht="45">
      <c r="A28" s="70" t="s">
        <v>124</v>
      </c>
      <c r="B28" s="61" t="s">
        <v>201</v>
      </c>
      <c r="C28" s="26" t="s">
        <v>44</v>
      </c>
      <c r="D28" s="139">
        <v>88</v>
      </c>
      <c r="E28" s="81" t="s">
        <v>53</v>
      </c>
      <c r="F28" s="139">
        <v>88</v>
      </c>
      <c r="G28" s="81" t="s">
        <v>53</v>
      </c>
      <c r="H28" s="139">
        <v>88</v>
      </c>
      <c r="I28" s="81" t="s">
        <v>53</v>
      </c>
      <c r="J28" s="33" t="str">
        <f>IF(((D28-TRUNC(D28,0))+(F28-TRUNC(F28,0))+(H28-TRUNC(H28,0)))&gt;0,"ОШИБКА: в строке 3.22 не может быть нецелых чисел","")</f>
        <v/>
      </c>
    </row>
    <row r="29" spans="1:256" ht="75">
      <c r="A29" s="70" t="s">
        <v>125</v>
      </c>
      <c r="B29" s="61" t="s">
        <v>197</v>
      </c>
      <c r="C29" s="26" t="s">
        <v>44</v>
      </c>
      <c r="D29" s="139">
        <v>49</v>
      </c>
      <c r="E29" s="81" t="s">
        <v>53</v>
      </c>
      <c r="F29" s="139">
        <v>50</v>
      </c>
      <c r="G29" s="81" t="s">
        <v>53</v>
      </c>
      <c r="H29" s="139">
        <v>50</v>
      </c>
      <c r="I29" s="81" t="s">
        <v>53</v>
      </c>
      <c r="J29" s="33" t="s">
        <v>248</v>
      </c>
    </row>
    <row r="30" spans="1:256" ht="30">
      <c r="A30" s="70" t="s">
        <v>126</v>
      </c>
      <c r="B30" s="61" t="s">
        <v>202</v>
      </c>
      <c r="C30" s="26" t="s">
        <v>198</v>
      </c>
      <c r="D30" s="139">
        <v>33230</v>
      </c>
      <c r="E30" s="81" t="s">
        <v>53</v>
      </c>
      <c r="F30" s="139">
        <v>35283</v>
      </c>
      <c r="G30" s="81" t="s">
        <v>53</v>
      </c>
      <c r="H30" s="139">
        <v>36396</v>
      </c>
      <c r="I30" s="81" t="s">
        <v>53</v>
      </c>
      <c r="J30" s="33" t="str">
        <f>IF(((D30-TRUNC(D30,0))+(F30-TRUNC(F30,0))+(H30-TRUNC(H30,0)))&gt;0,"ОШИБКА: в строке 3.24 не может быть нецелых чисел","")</f>
        <v/>
      </c>
    </row>
    <row r="31" spans="1:256" ht="30">
      <c r="A31" s="70" t="s">
        <v>127</v>
      </c>
      <c r="B31" s="61" t="s">
        <v>200</v>
      </c>
      <c r="C31" s="26" t="s">
        <v>198</v>
      </c>
      <c r="D31" s="139">
        <v>20016</v>
      </c>
      <c r="E31" s="81" t="s">
        <v>53</v>
      </c>
      <c r="F31" s="139">
        <v>20450</v>
      </c>
      <c r="G31" s="81" t="s">
        <v>53</v>
      </c>
      <c r="H31" s="139">
        <v>20500</v>
      </c>
      <c r="I31" s="81" t="s">
        <v>53</v>
      </c>
      <c r="J31" s="33" t="str">
        <f>IF(((D31-TRUNC(D31,0))+(F31-TRUNC(F31,0))+(H31-TRUNC(H31,0)))&gt;0,"ОШИБКА: в строке 3.25 не может быть нецелых чисел","")</f>
        <v/>
      </c>
    </row>
    <row r="32" spans="1:256" ht="30.2" customHeight="1">
      <c r="A32" s="70" t="s">
        <v>192</v>
      </c>
      <c r="B32" s="61" t="s">
        <v>199</v>
      </c>
      <c r="C32" s="26" t="s">
        <v>198</v>
      </c>
      <c r="D32" s="139">
        <v>24640</v>
      </c>
      <c r="E32" s="81" t="s">
        <v>53</v>
      </c>
      <c r="F32" s="139">
        <v>24910</v>
      </c>
      <c r="G32" s="81" t="s">
        <v>53</v>
      </c>
      <c r="H32" s="139">
        <v>25325</v>
      </c>
      <c r="I32" s="81" t="s">
        <v>53</v>
      </c>
      <c r="J32" s="33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0" t="s">
        <v>193</v>
      </c>
      <c r="B33" s="61" t="s">
        <v>212</v>
      </c>
      <c r="C33" s="71" t="s">
        <v>44</v>
      </c>
      <c r="D33" s="139">
        <v>1</v>
      </c>
      <c r="E33" s="81" t="s">
        <v>53</v>
      </c>
      <c r="F33" s="139">
        <v>1</v>
      </c>
      <c r="G33" s="81" t="s">
        <v>53</v>
      </c>
      <c r="H33" s="139">
        <v>1</v>
      </c>
      <c r="I33" s="81" t="s">
        <v>53</v>
      </c>
      <c r="J33" s="33" t="str">
        <f>IF(((D33-TRUNC(D33,0))+(F33-TRUNC(F33,0))+(H33-TRUNC(H33,0)))&gt;0,"ОШИБКА: в строке 3.27 не может быть нецелых чисел","")</f>
        <v/>
      </c>
    </row>
    <row r="34" spans="1:10" ht="60">
      <c r="A34" s="40" t="s">
        <v>194</v>
      </c>
      <c r="B34" s="84" t="s">
        <v>210</v>
      </c>
      <c r="C34" s="85" t="s">
        <v>103</v>
      </c>
      <c r="D34" s="59" t="s">
        <v>241</v>
      </c>
      <c r="E34" s="50" t="s">
        <v>53</v>
      </c>
      <c r="F34" s="59" t="s">
        <v>241</v>
      </c>
      <c r="G34" s="50" t="s">
        <v>53</v>
      </c>
      <c r="H34" s="59" t="s">
        <v>241</v>
      </c>
      <c r="I34" s="50" t="s">
        <v>53</v>
      </c>
      <c r="J34" s="51"/>
    </row>
    <row r="35" spans="1:10" ht="66" customHeight="1" thickBot="1">
      <c r="A35" s="46" t="s">
        <v>203</v>
      </c>
      <c r="B35" s="82" t="s">
        <v>211</v>
      </c>
      <c r="C35" s="120" t="s">
        <v>103</v>
      </c>
      <c r="D35" s="121" t="s">
        <v>242</v>
      </c>
      <c r="E35" s="122" t="s">
        <v>53</v>
      </c>
      <c r="F35" s="121" t="s">
        <v>242</v>
      </c>
      <c r="G35" s="122" t="s">
        <v>53</v>
      </c>
      <c r="H35" s="121" t="s">
        <v>242</v>
      </c>
      <c r="I35" s="122" t="s">
        <v>53</v>
      </c>
      <c r="J35" s="119"/>
    </row>
    <row r="36" spans="1:10" ht="194.25" customHeight="1">
      <c r="A36" s="40" t="s">
        <v>204</v>
      </c>
      <c r="B36" s="84" t="s">
        <v>131</v>
      </c>
      <c r="C36" s="85"/>
      <c r="D36" s="169" t="s">
        <v>245</v>
      </c>
      <c r="E36" s="170"/>
      <c r="F36" s="170"/>
      <c r="G36" s="170"/>
      <c r="H36" s="170"/>
      <c r="I36" s="171"/>
      <c r="J36" s="148" t="s">
        <v>246</v>
      </c>
    </row>
    <row r="37" spans="1:10" ht="188.45" customHeight="1">
      <c r="A37" s="74" t="s">
        <v>205</v>
      </c>
      <c r="B37" s="35" t="s">
        <v>206</v>
      </c>
      <c r="C37" s="83" t="s">
        <v>103</v>
      </c>
      <c r="D37" s="78" t="s">
        <v>53</v>
      </c>
      <c r="E37" s="78" t="s">
        <v>53</v>
      </c>
      <c r="F37" s="78" t="s">
        <v>53</v>
      </c>
      <c r="G37" s="78" t="s">
        <v>53</v>
      </c>
      <c r="H37" s="149" t="s">
        <v>244</v>
      </c>
      <c r="I37" s="78" t="s">
        <v>53</v>
      </c>
      <c r="J37" s="150" t="s">
        <v>247</v>
      </c>
    </row>
    <row r="38" spans="1:10" ht="90">
      <c r="A38" s="44" t="s">
        <v>207</v>
      </c>
      <c r="B38" s="35" t="s">
        <v>132</v>
      </c>
      <c r="C38" s="83"/>
      <c r="D38" s="172" t="s">
        <v>243</v>
      </c>
      <c r="E38" s="172"/>
      <c r="F38" s="172"/>
      <c r="G38" s="172"/>
      <c r="H38" s="172"/>
      <c r="I38" s="172"/>
      <c r="J38" s="45"/>
    </row>
    <row r="39" spans="1:10" ht="189.75" customHeight="1" thickBot="1">
      <c r="A39" s="46" t="s">
        <v>208</v>
      </c>
      <c r="B39" s="82" t="s">
        <v>195</v>
      </c>
      <c r="C39" s="47" t="s">
        <v>103</v>
      </c>
      <c r="D39" s="123" t="s">
        <v>53</v>
      </c>
      <c r="E39" s="123" t="s">
        <v>53</v>
      </c>
      <c r="F39" s="123" t="s">
        <v>53</v>
      </c>
      <c r="G39" s="123" t="s">
        <v>53</v>
      </c>
      <c r="H39" s="121" t="s">
        <v>241</v>
      </c>
      <c r="I39" s="123" t="s">
        <v>53</v>
      </c>
      <c r="J39" s="119" t="s">
        <v>249</v>
      </c>
    </row>
  </sheetData>
  <mergeCells count="20">
    <mergeCell ref="D24:E24"/>
    <mergeCell ref="F24:G24"/>
    <mergeCell ref="H24:I24"/>
    <mergeCell ref="F23:G23"/>
    <mergeCell ref="B1:J1"/>
    <mergeCell ref="J2:J4"/>
    <mergeCell ref="D2:G2"/>
    <mergeCell ref="D3:E3"/>
    <mergeCell ref="F3:G3"/>
    <mergeCell ref="H2:I3"/>
    <mergeCell ref="A2:A4"/>
    <mergeCell ref="B2:B4"/>
    <mergeCell ref="C2:C4"/>
    <mergeCell ref="D23:E23"/>
    <mergeCell ref="D36:I36"/>
    <mergeCell ref="D38:I38"/>
    <mergeCell ref="D16:E16"/>
    <mergeCell ref="F16:G16"/>
    <mergeCell ref="H16:I16"/>
    <mergeCell ref="H23:I23"/>
  </mergeCells>
  <phoneticPr fontId="21" type="noConversion"/>
  <pageMargins left="0.70866141732283472" right="0.70866141732283472" top="0.27559055118110237" bottom="0.23622047244094491" header="0.23622047244094491" footer="0.27559055118110237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2018-03-20T05:58:51Z</cp:lastPrinted>
  <dcterms:created xsi:type="dcterms:W3CDTF">2016-06-17T07:08:43Z</dcterms:created>
  <dcterms:modified xsi:type="dcterms:W3CDTF">2018-03-20T13:57:43Z</dcterms:modified>
</cp:coreProperties>
</file>