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Итоговый вариант анкеты" sheetId="5" r:id="rId1"/>
    <sheet name="Лист3" sheetId="3" r:id="rId2"/>
  </sheets>
  <externalReferences>
    <externalReference r:id="rId3"/>
  </externalReferences>
  <definedNames>
    <definedName name="_xlnm.Print_Titles" localSheetId="0">'Итоговый вариант анкеты'!$B:$B,'Итоговый вариант анкеты'!$4:$4</definedName>
    <definedName name="_xlnm.Print_Area" localSheetId="0">'Итоговый вариант анкеты'!$A$1:$E$81</definedName>
  </definedNames>
  <calcPr calcId="125725"/>
</workbook>
</file>

<file path=xl/calcChain.xml><?xml version="1.0" encoding="utf-8"?>
<calcChain xmlns="http://schemas.openxmlformats.org/spreadsheetml/2006/main">
  <c r="D5" i="5"/>
  <c r="D17"/>
  <c r="D14"/>
  <c r="D11"/>
  <c r="D20"/>
  <c r="D19"/>
  <c r="D26"/>
  <c r="D25"/>
  <c r="D29"/>
  <c r="D28"/>
  <c r="D30" s="1"/>
  <c r="D41"/>
  <c r="D38"/>
  <c r="D35"/>
  <c r="D32"/>
  <c r="D40"/>
  <c r="D43"/>
  <c r="D50"/>
  <c r="D39"/>
  <c r="D37"/>
  <c r="D34"/>
  <c r="D31"/>
  <c r="D33" s="1"/>
  <c r="D51"/>
  <c r="D18" s="1"/>
  <c r="D49"/>
  <c r="D21"/>
  <c r="D27"/>
  <c r="D24" l="1"/>
  <c r="D12"/>
  <c r="D15"/>
  <c r="D36"/>
</calcChain>
</file>

<file path=xl/sharedStrings.xml><?xml version="1.0" encoding="utf-8"?>
<sst xmlns="http://schemas.openxmlformats.org/spreadsheetml/2006/main" count="222" uniqueCount="113">
  <si>
    <t xml:space="preserve">Основные показатели социально-экономического развития  </t>
  </si>
  <si>
    <t>Наименование показателя</t>
  </si>
  <si>
    <t>Ед. изм.</t>
  </si>
  <si>
    <t>%</t>
  </si>
  <si>
    <t>в том числе</t>
  </si>
  <si>
    <t>млн.руб.</t>
  </si>
  <si>
    <t>Ввод в действие жилых домов</t>
  </si>
  <si>
    <t>тыс.кв.м.общей площади</t>
  </si>
  <si>
    <t>Оборот розничной торговли</t>
  </si>
  <si>
    <t>Оборот общественного питания</t>
  </si>
  <si>
    <t>человек</t>
  </si>
  <si>
    <t>Среднемесячная заработная плата одного работника (по крупным и средним организациям)</t>
  </si>
  <si>
    <t>рублей</t>
  </si>
  <si>
    <t>Уровень безработицы</t>
  </si>
  <si>
    <t>Число родившихся на 1 тыс. человек населения</t>
  </si>
  <si>
    <t>Число умерших на 1 тыс. человек населения</t>
  </si>
  <si>
    <t>на 1 жителя</t>
  </si>
  <si>
    <t>тыс.руб.</t>
  </si>
  <si>
    <t>кв.м. общей площади</t>
  </si>
  <si>
    <t>Темп роста численности населения</t>
  </si>
  <si>
    <t>промышленное производство</t>
  </si>
  <si>
    <t>обрабатывающие производства</t>
  </si>
  <si>
    <t>% к прошлому году</t>
  </si>
  <si>
    <t>в том числе на душу населения</t>
  </si>
  <si>
    <t xml:space="preserve">Обеспечение электрической энергией, газом и паром; кондиционирование воздуха </t>
  </si>
  <si>
    <t>Водоснабжение;  водоотведение, организация сбора и утилизации отходов, деятельность по ликвидации загрязнений</t>
  </si>
  <si>
    <t>тыс. руб./чел.</t>
  </si>
  <si>
    <t xml:space="preserve">тыс.кв.м.общей площади </t>
  </si>
  <si>
    <t>человек на 1 вакантное место</t>
  </si>
  <si>
    <t>Общий прирост (+), убыль (-) за 2017 год</t>
  </si>
  <si>
    <t>Число родившихся на 01.01.2018</t>
  </si>
  <si>
    <t>‰</t>
  </si>
  <si>
    <t>Число умерших на 01.01.2018</t>
  </si>
  <si>
    <t>Число прибывших на 01.01.2018</t>
  </si>
  <si>
    <t>Число выбывших на 01.01.2018</t>
  </si>
  <si>
    <t>Естественный прирост (+), убыль (-) на 01.01.2018</t>
  </si>
  <si>
    <t>Миграционный прирост (+), убыль (-) на 01.01.2018</t>
  </si>
  <si>
    <t>Число браков</t>
  </si>
  <si>
    <t>единиц</t>
  </si>
  <si>
    <t>Число разводов</t>
  </si>
  <si>
    <t>Комментарий
(при необходимости)</t>
  </si>
  <si>
    <t>№ п/п</t>
  </si>
  <si>
    <t>1.1.</t>
  </si>
  <si>
    <t>1.2.</t>
  </si>
  <si>
    <t>1.1.1.</t>
  </si>
  <si>
    <t>1.1.2.</t>
  </si>
  <si>
    <r>
      <rPr>
        <b/>
        <sz val="11"/>
        <color indexed="8"/>
        <rFont val="Times New Roman"/>
        <family val="1"/>
        <charset val="204"/>
      </rPr>
      <t xml:space="preserve">Объем отгруженной промышленной продукции </t>
    </r>
    <r>
      <rPr>
        <sz val="11"/>
        <color indexed="8"/>
        <rFont val="Times New Roman"/>
        <family val="1"/>
        <charset val="204"/>
      </rPr>
      <t xml:space="preserve">
</t>
    </r>
    <r>
      <rPr>
        <sz val="9"/>
        <color indexed="8"/>
        <rFont val="Times New Roman"/>
        <family val="1"/>
        <charset val="204"/>
      </rPr>
      <t>(в действующих ценах, без НДС и акцизов;
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  </r>
  </si>
  <si>
    <t>1.2.1.</t>
  </si>
  <si>
    <t>1.2.2.</t>
  </si>
  <si>
    <t>1.3.</t>
  </si>
  <si>
    <t>1.3.1.</t>
  </si>
  <si>
    <t>1.3.2.</t>
  </si>
  <si>
    <t>1.4.</t>
  </si>
  <si>
    <t>1.4.1.</t>
  </si>
  <si>
    <t>1.4.2.</t>
  </si>
  <si>
    <t>2.1.</t>
  </si>
  <si>
    <t>2.2.</t>
  </si>
  <si>
    <r>
      <t xml:space="preserve">Инвестиции в основной капитал 
</t>
    </r>
    <r>
      <rPr>
        <sz val="9"/>
        <rFont val="Times New Roman"/>
        <family val="1"/>
        <charset val="204"/>
      </rPr>
      <t>(без субъектов малого предпринимательства и объема инвестиций, не наблюдаемых прямыми статистическими методами</t>
    </r>
    <r>
      <rPr>
        <sz val="9"/>
        <color indexed="8"/>
        <rFont val="Times New Roman"/>
        <family val="1"/>
        <charset val="204"/>
      </rPr>
      <t>)</t>
    </r>
  </si>
  <si>
    <r>
      <t xml:space="preserve">Объем работ, выполненных по виду деятельности «Строительство» </t>
    </r>
    <r>
      <rPr>
        <sz val="9"/>
        <rFont val="Times New Roman"/>
        <family val="1"/>
        <charset val="204"/>
      </rPr>
      <t xml:space="preserve">
по организациям 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  </r>
    <r>
      <rPr>
        <b/>
        <sz val="11"/>
        <color indexed="8"/>
        <rFont val="Times New Roman"/>
        <family val="1"/>
        <charset val="204"/>
      </rPr>
      <t xml:space="preserve">
</t>
    </r>
  </si>
  <si>
    <t>3.1.</t>
  </si>
  <si>
    <t>3.2.</t>
  </si>
  <si>
    <t>4.2.</t>
  </si>
  <si>
    <t>4.1.</t>
  </si>
  <si>
    <t>5.1.</t>
  </si>
  <si>
    <t>5.2.</t>
  </si>
  <si>
    <t>6.1.</t>
  </si>
  <si>
    <t>6.2.</t>
  </si>
  <si>
    <t>7.1.</t>
  </si>
  <si>
    <t>7.2.</t>
  </si>
  <si>
    <t>Среднесписочная численность работников (без внешних совместителей) по крупным и средним предприятиям</t>
  </si>
  <si>
    <t>8.1.</t>
  </si>
  <si>
    <t>9.1.</t>
  </si>
  <si>
    <t>% к рабочей силе</t>
  </si>
  <si>
    <t>11.1.</t>
  </si>
  <si>
    <t>Численность безработных, зарегистрированных в государственных учреждениях службы занятости населения</t>
  </si>
  <si>
    <t>Потребность работодателей в работниках, заявленная  в государственных учреждениях службы занятости населения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</si>
  <si>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</si>
  <si>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Численность населения</t>
  </si>
  <si>
    <t>14.1.</t>
  </si>
  <si>
    <t>14.2.</t>
  </si>
  <si>
    <t>на 01.01.2017</t>
  </si>
  <si>
    <t>на 01.01.2018</t>
  </si>
  <si>
    <t>14.3.</t>
  </si>
  <si>
    <t>14.4.</t>
  </si>
  <si>
    <t>Среднегодовая численность населения за 2017 год</t>
  </si>
  <si>
    <t>16.1.</t>
  </si>
  <si>
    <t>16.2.</t>
  </si>
  <si>
    <t>17.1.</t>
  </si>
  <si>
    <t>17.2.</t>
  </si>
  <si>
    <t>18.1.</t>
  </si>
  <si>
    <t>Естественный прирост (убыль) на 1 тыс. человек населения (на 01.01.2018)</t>
  </si>
  <si>
    <t>19.1.</t>
  </si>
  <si>
    <t>20.1.</t>
  </si>
  <si>
    <t>21.1.</t>
  </si>
  <si>
    <t>Миграционный прирост (убыль) на 1 тыс. человек населения (на 01.01.2018)</t>
  </si>
  <si>
    <t>22.1.</t>
  </si>
  <si>
    <t>23.1.</t>
  </si>
  <si>
    <t>24.1.</t>
  </si>
  <si>
    <t>Численность населения в трудоспособном возрасте на 01.01.2017 (женщины 16-54 года, мужчины 16-59 лет)</t>
  </si>
  <si>
    <t>в том числе на душу населения*</t>
  </si>
  <si>
    <t>* в целях унификации расчетов по показателям на душу населения, на 1 тыс. населения предлагаем использовать показатель "Среднегодовая численность населения"</t>
  </si>
  <si>
    <r>
      <t xml:space="preserve">Индивидуальное жилищное строительство
</t>
    </r>
    <r>
      <rPr>
        <sz val="11"/>
        <rFont val="Times New Roman"/>
        <family val="1"/>
        <charset val="204"/>
      </rPr>
      <t>(построено)</t>
    </r>
  </si>
  <si>
    <t>% к прошлому году в сопоставимых ценах</t>
  </si>
  <si>
    <t>Значение показателя</t>
  </si>
  <si>
    <t>-</t>
  </si>
  <si>
    <t>в том числе некоммерческие организации</t>
  </si>
  <si>
    <t>отсутствует информация</t>
  </si>
  <si>
    <t>В соответствии с планом статистических работ, утвержденным распоряжением Правительства РФ от 06.05.2008 № 671-р,  социально-демографическая характеристика родившихся, умерших, число браков и разводов
 формируются 2 июля.</t>
  </si>
  <si>
    <t>муниципального образования "Городской округ "Город Нарьян-Мар" в 2017 году</t>
  </si>
  <si>
    <t>Предварительные данные Управления Федеральной службы государственной статистики по Архангельской области и Ненецкому автономному округу.</t>
  </si>
  <si>
    <t>Данные Управления Федеральной службы государственной статистики по Архангельской области и Ненецкому автономному округу.</t>
  </si>
  <si>
    <t>без учета промышленного производства</t>
  </si>
  <si>
    <t>Артеева Дарья Михайловна, экономист 2 кат. Отдела экономической и тарифной политики управления экономического и инвестиционного развития, тел. (81853) 49974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</si>
</sst>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9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wrapText="1"/>
    </xf>
    <xf numFmtId="0" fontId="4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\ekonomika\&#1055;&#1056;&#1054;&#1043;&#1053;&#1054;&#1047;%20&#1057;&#1054;&#1062;.-&#1069;&#1050;&#1054;&#1053;.%20&#1056;&#1040;&#1047;&#1042;&#1048;&#1058;&#1048;&#1071;\&#1089;&#1086;&#1094;.&#1087;&#1088;&#1086;&#1075;&#1085;&#1086;&#1079;%202019\&#1055;&#1088;&#1077;&#1076;&#1074;&#1072;&#1088;&#1080;&#1090;&#1077;&#1083;&#1100;&#1085;&#1099;&#1081;%20&#1087;&#1088;&#1086;&#1075;&#1085;&#1086;&#1079;%20&#1085;&#1072;%202019-2021%20&#1075;&#1086;&#1076;%20&#1087;&#1086;%20&#1080;&#1090;&#1086;&#1075;&#1072;&#1084;%202017%20&#1075;&#1086;&#1076;&#1072;\&#1055;&#1088;&#1077;&#1076;&#1074;&#1072;&#1088;&#1080;&#1090;&#1077;&#1083;&#1100;&#1085;&#1099;&#1081;%20&#1087;&#1088;&#1086;&#1075;&#1085;&#1086;&#1079;%20&#1057;&#1069;&#1056;%20&#1085;&#1072;%202019%20&#1075;&#1086;&#1076;%20&#1087;&#1086;%20&#1080;&#1090;&#1086;&#1075;&#1072;&#1084;%202017%20&#1075;&#1086;&#1076;&#1072;%20-%20&#1076;&#1086;%2015.04.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 на 2017-2019 за 2015"/>
      <sheetName val="прогноз на 2018-2020 - за 2016"/>
      <sheetName val="прогноз на 2018-2020 - за  9мес"/>
      <sheetName val="прогноз на 2019-2021 - за 2017"/>
    </sheetNames>
    <sheetDataSet>
      <sheetData sheetId="0"/>
      <sheetData sheetId="1"/>
      <sheetData sheetId="2"/>
      <sheetData sheetId="3">
        <row r="10">
          <cell r="AF10">
            <v>24.715</v>
          </cell>
        </row>
        <row r="20">
          <cell r="AB20">
            <v>12.757</v>
          </cell>
          <cell r="AF20">
            <v>12.143000000000001</v>
          </cell>
        </row>
        <row r="22">
          <cell r="AB22">
            <v>71121.8</v>
          </cell>
          <cell r="AF22">
            <v>70421.899999999994</v>
          </cell>
        </row>
        <row r="23">
          <cell r="AF23">
            <v>2.5999999999999999E-2</v>
          </cell>
        </row>
        <row r="34">
          <cell r="AB34">
            <v>3857.0309999999999</v>
          </cell>
          <cell r="AF34">
            <v>2335.7035000000001</v>
          </cell>
        </row>
        <row r="35">
          <cell r="AB35">
            <v>497.65730000000002</v>
          </cell>
          <cell r="AF35">
            <v>746.5</v>
          </cell>
        </row>
        <row r="50">
          <cell r="AB50">
            <v>6438</v>
          </cell>
          <cell r="AF50">
            <v>3773.4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6"/>
  <sheetViews>
    <sheetView tabSelected="1" topLeftCell="A58" zoomScaleNormal="100" workbookViewId="0">
      <selection activeCell="E77" sqref="E77"/>
    </sheetView>
  </sheetViews>
  <sheetFormatPr defaultRowHeight="15"/>
  <cols>
    <col min="1" max="1" width="6.7109375" style="2" customWidth="1"/>
    <col min="2" max="2" width="49.85546875" style="3" customWidth="1"/>
    <col min="3" max="3" width="17.140625" style="2" customWidth="1"/>
    <col min="4" max="4" width="16.28515625" style="1" customWidth="1"/>
    <col min="5" max="5" width="31" style="1" customWidth="1"/>
    <col min="6" max="6" width="9.140625" style="1"/>
    <col min="7" max="7" width="13.7109375" style="1" bestFit="1" customWidth="1"/>
    <col min="8" max="8" width="11.42578125" style="1" bestFit="1" customWidth="1"/>
    <col min="9" max="16384" width="9.140625" style="1"/>
  </cols>
  <sheetData>
    <row r="1" spans="1:8" ht="14.25" customHeight="1">
      <c r="A1" s="75" t="s">
        <v>0</v>
      </c>
      <c r="B1" s="75"/>
      <c r="C1" s="75"/>
      <c r="D1" s="75"/>
      <c r="E1" s="75"/>
    </row>
    <row r="2" spans="1:8" ht="14.25" customHeight="1">
      <c r="A2" s="75" t="s">
        <v>108</v>
      </c>
      <c r="B2" s="75"/>
      <c r="C2" s="75"/>
      <c r="D2" s="75"/>
      <c r="E2" s="75"/>
    </row>
    <row r="3" spans="1:8" ht="14.25" customHeight="1">
      <c r="B3" s="66"/>
    </row>
    <row r="4" spans="1:8" s="29" customFormat="1" ht="28.5">
      <c r="A4" s="42" t="s">
        <v>41</v>
      </c>
      <c r="B4" s="67" t="s">
        <v>1</v>
      </c>
      <c r="C4" s="43" t="s">
        <v>2</v>
      </c>
      <c r="D4" s="42" t="s">
        <v>103</v>
      </c>
      <c r="E4" s="42" t="s">
        <v>40</v>
      </c>
      <c r="F4" s="17"/>
      <c r="G4" s="17"/>
      <c r="H4" s="17"/>
    </row>
    <row r="5" spans="1:8" s="5" customFormat="1" ht="79.5" customHeight="1">
      <c r="A5" s="6">
        <v>1</v>
      </c>
      <c r="B5" s="12" t="s">
        <v>46</v>
      </c>
      <c r="C5" s="20" t="s">
        <v>5</v>
      </c>
      <c r="D5" s="47">
        <f>D10+D13+D16</f>
        <v>21242.837</v>
      </c>
      <c r="E5" s="65" t="s">
        <v>111</v>
      </c>
      <c r="F5" s="1"/>
      <c r="G5" s="1"/>
      <c r="H5" s="1"/>
    </row>
    <row r="6" spans="1:8" s="5" customFormat="1" ht="15.75" customHeight="1">
      <c r="A6" s="6"/>
      <c r="B6" s="12" t="s">
        <v>4</v>
      </c>
      <c r="C6" s="10"/>
      <c r="D6" s="7"/>
      <c r="E6" s="8"/>
      <c r="F6" s="1"/>
      <c r="G6" s="1"/>
      <c r="H6" s="1"/>
    </row>
    <row r="7" spans="1:8" s="18" customFormat="1" ht="15.75" customHeight="1">
      <c r="A7" s="13" t="s">
        <v>42</v>
      </c>
      <c r="B7" s="14" t="s">
        <v>20</v>
      </c>
      <c r="C7" s="20" t="s">
        <v>5</v>
      </c>
      <c r="D7" s="44" t="s">
        <v>104</v>
      </c>
      <c r="E7" s="56" t="s">
        <v>106</v>
      </c>
      <c r="F7" s="17"/>
      <c r="G7" s="17"/>
      <c r="H7" s="17"/>
    </row>
    <row r="8" spans="1:8" s="5" customFormat="1" ht="15.75" customHeight="1">
      <c r="A8" s="6" t="s">
        <v>44</v>
      </c>
      <c r="B8" s="12" t="s">
        <v>22</v>
      </c>
      <c r="C8" s="9" t="s">
        <v>3</v>
      </c>
      <c r="D8" s="45" t="s">
        <v>104</v>
      </c>
      <c r="E8" s="56" t="s">
        <v>106</v>
      </c>
      <c r="F8" s="1"/>
      <c r="G8" s="1"/>
      <c r="H8" s="1"/>
    </row>
    <row r="9" spans="1:8" s="5" customFormat="1" ht="15.75" customHeight="1">
      <c r="A9" s="6" t="s">
        <v>45</v>
      </c>
      <c r="B9" s="12" t="s">
        <v>99</v>
      </c>
      <c r="C9" s="9" t="s">
        <v>26</v>
      </c>
      <c r="D9" s="45" t="s">
        <v>104</v>
      </c>
      <c r="E9" s="56" t="s">
        <v>106</v>
      </c>
      <c r="F9" s="1"/>
      <c r="G9" s="1"/>
      <c r="H9" s="1"/>
    </row>
    <row r="10" spans="1:8" s="18" customFormat="1" ht="18.75" customHeight="1">
      <c r="A10" s="13" t="s">
        <v>43</v>
      </c>
      <c r="B10" s="14" t="s">
        <v>21</v>
      </c>
      <c r="C10" s="20" t="s">
        <v>5</v>
      </c>
      <c r="D10" s="47">
        <v>20265.643</v>
      </c>
      <c r="E10" s="16"/>
      <c r="F10" s="17"/>
      <c r="G10" s="17"/>
      <c r="H10" s="17"/>
    </row>
    <row r="11" spans="1:8" s="5" customFormat="1" ht="18.75" customHeight="1">
      <c r="A11" s="6" t="s">
        <v>47</v>
      </c>
      <c r="B11" s="12" t="s">
        <v>22</v>
      </c>
      <c r="C11" s="9" t="s">
        <v>3</v>
      </c>
      <c r="D11" s="64">
        <f>D10/19966.188*100</f>
        <v>101.49981057976616</v>
      </c>
      <c r="E11" s="8"/>
      <c r="F11" s="1"/>
      <c r="G11" s="1"/>
      <c r="H11" s="1"/>
    </row>
    <row r="12" spans="1:8" s="5" customFormat="1" ht="18.75" customHeight="1">
      <c r="A12" s="6" t="s">
        <v>48</v>
      </c>
      <c r="B12" s="12" t="s">
        <v>23</v>
      </c>
      <c r="C12" s="9" t="s">
        <v>26</v>
      </c>
      <c r="D12" s="64">
        <f>D10*1000/D51</f>
        <v>819.97341695326725</v>
      </c>
      <c r="E12" s="8"/>
      <c r="F12" s="1"/>
      <c r="G12" s="1"/>
      <c r="H12" s="1"/>
    </row>
    <row r="13" spans="1:8" s="18" customFormat="1" ht="33" customHeight="1">
      <c r="A13" s="13" t="s">
        <v>49</v>
      </c>
      <c r="B13" s="19" t="s">
        <v>24</v>
      </c>
      <c r="C13" s="20" t="s">
        <v>5</v>
      </c>
      <c r="D13" s="47">
        <v>755.76599999999996</v>
      </c>
      <c r="E13" s="16"/>
      <c r="F13" s="17"/>
      <c r="G13" s="17"/>
      <c r="H13" s="17"/>
    </row>
    <row r="14" spans="1:8" s="5" customFormat="1" ht="20.25" customHeight="1">
      <c r="A14" s="6" t="s">
        <v>50</v>
      </c>
      <c r="B14" s="12" t="s">
        <v>22</v>
      </c>
      <c r="C14" s="9" t="s">
        <v>3</v>
      </c>
      <c r="D14" s="64">
        <f>D13/765.986*100</f>
        <v>98.665771959278629</v>
      </c>
      <c r="E14" s="8"/>
      <c r="F14" s="1"/>
      <c r="G14" s="1"/>
      <c r="H14" s="1"/>
    </row>
    <row r="15" spans="1:8" s="5" customFormat="1" ht="19.5" customHeight="1">
      <c r="A15" s="6" t="s">
        <v>51</v>
      </c>
      <c r="B15" s="12" t="s">
        <v>23</v>
      </c>
      <c r="C15" s="9" t="s">
        <v>26</v>
      </c>
      <c r="D15" s="64">
        <f>D13*1000/D51</f>
        <v>30.579243374468945</v>
      </c>
      <c r="E15" s="8"/>
      <c r="F15" s="1"/>
      <c r="G15" s="1"/>
      <c r="H15" s="1"/>
    </row>
    <row r="16" spans="1:8" s="18" customFormat="1" ht="45.75" customHeight="1">
      <c r="A16" s="13" t="s">
        <v>52</v>
      </c>
      <c r="B16" s="19" t="s">
        <v>25</v>
      </c>
      <c r="C16" s="15" t="s">
        <v>17</v>
      </c>
      <c r="D16" s="47">
        <v>221.428</v>
      </c>
      <c r="E16" s="16"/>
      <c r="F16" s="17"/>
      <c r="G16" s="17"/>
      <c r="H16" s="17"/>
    </row>
    <row r="17" spans="1:8" s="5" customFormat="1" ht="18.75" customHeight="1">
      <c r="A17" s="6" t="s">
        <v>53</v>
      </c>
      <c r="B17" s="12" t="s">
        <v>22</v>
      </c>
      <c r="C17" s="9" t="s">
        <v>3</v>
      </c>
      <c r="D17" s="64">
        <f>D16/765.986*100</f>
        <v>28.907577945288814</v>
      </c>
      <c r="E17" s="8"/>
      <c r="F17" s="1"/>
      <c r="G17" s="1"/>
      <c r="H17" s="1"/>
    </row>
    <row r="18" spans="1:8" s="5" customFormat="1" ht="20.25" customHeight="1">
      <c r="A18" s="6" t="s">
        <v>54</v>
      </c>
      <c r="B18" s="12" t="s">
        <v>23</v>
      </c>
      <c r="C18" s="9" t="s">
        <v>26</v>
      </c>
      <c r="D18" s="64">
        <f>D16*1000/D51</f>
        <v>8.9592555128464504</v>
      </c>
      <c r="E18" s="8"/>
      <c r="F18" s="1"/>
      <c r="G18" s="1"/>
      <c r="H18" s="1"/>
    </row>
    <row r="19" spans="1:8" s="18" customFormat="1" ht="90">
      <c r="A19" s="13">
        <v>2</v>
      </c>
      <c r="B19" s="14" t="s">
        <v>57</v>
      </c>
      <c r="C19" s="50" t="s">
        <v>5</v>
      </c>
      <c r="D19" s="47">
        <f>36687409/1000</f>
        <v>36687.409</v>
      </c>
      <c r="E19" s="65" t="s">
        <v>109</v>
      </c>
      <c r="F19" s="17"/>
      <c r="G19" s="17"/>
      <c r="H19" s="17"/>
    </row>
    <row r="20" spans="1:8" s="5" customFormat="1" ht="18.75" customHeight="1">
      <c r="A20" s="6" t="s">
        <v>55</v>
      </c>
      <c r="B20" s="12" t="s">
        <v>22</v>
      </c>
      <c r="C20" s="9" t="s">
        <v>3</v>
      </c>
      <c r="D20" s="64">
        <f>36687.409/29917.506*100</f>
        <v>122.62856736788153</v>
      </c>
      <c r="E20" s="8"/>
      <c r="F20" s="1"/>
      <c r="G20" s="1"/>
      <c r="H20" s="1"/>
    </row>
    <row r="21" spans="1:8" s="5" customFormat="1" ht="15" customHeight="1">
      <c r="A21" s="6" t="s">
        <v>56</v>
      </c>
      <c r="B21" s="12" t="s">
        <v>23</v>
      </c>
      <c r="C21" s="9" t="s">
        <v>26</v>
      </c>
      <c r="D21" s="64">
        <f>D19*1000/D51</f>
        <v>1484.4187335626139</v>
      </c>
      <c r="E21" s="8"/>
      <c r="F21" s="1"/>
      <c r="G21" s="1"/>
      <c r="H21" s="1"/>
    </row>
    <row r="22" spans="1:8" s="18" customFormat="1" ht="68.25" customHeight="1">
      <c r="A22" s="13">
        <v>3</v>
      </c>
      <c r="B22" s="14" t="s">
        <v>58</v>
      </c>
      <c r="C22" s="20" t="s">
        <v>5</v>
      </c>
      <c r="D22" s="44">
        <v>1572.8</v>
      </c>
      <c r="E22" s="56"/>
      <c r="F22" s="17"/>
      <c r="G22" s="17"/>
      <c r="H22" s="17"/>
    </row>
    <row r="23" spans="1:8" s="5" customFormat="1" ht="19.5" customHeight="1">
      <c r="A23" s="4" t="s">
        <v>59</v>
      </c>
      <c r="B23" s="12" t="s">
        <v>22</v>
      </c>
      <c r="C23" s="9" t="s">
        <v>3</v>
      </c>
      <c r="D23" s="45" t="s">
        <v>104</v>
      </c>
      <c r="E23" s="56" t="s">
        <v>106</v>
      </c>
      <c r="F23" s="1"/>
      <c r="G23" s="1"/>
      <c r="H23" s="1"/>
    </row>
    <row r="24" spans="1:8" s="5" customFormat="1" ht="21" customHeight="1">
      <c r="A24" s="4" t="s">
        <v>60</v>
      </c>
      <c r="B24" s="12" t="s">
        <v>23</v>
      </c>
      <c r="C24" s="9" t="s">
        <v>26</v>
      </c>
      <c r="D24" s="64">
        <f>D22*1000/D51</f>
        <v>63.637467125227595</v>
      </c>
      <c r="E24" s="56"/>
      <c r="F24" s="1"/>
      <c r="G24" s="1"/>
      <c r="H24" s="1"/>
    </row>
    <row r="25" spans="1:8" s="18" customFormat="1" ht="34.5" customHeight="1">
      <c r="A25" s="13">
        <v>4</v>
      </c>
      <c r="B25" s="14" t="s">
        <v>6</v>
      </c>
      <c r="C25" s="20" t="s">
        <v>27</v>
      </c>
      <c r="D25" s="47">
        <f>5122.2/1000</f>
        <v>5.1221999999999994</v>
      </c>
      <c r="E25" s="16"/>
      <c r="F25" s="17"/>
      <c r="G25" s="17"/>
      <c r="H25" s="17"/>
    </row>
    <row r="26" spans="1:8" s="5" customFormat="1" ht="18" customHeight="1">
      <c r="A26" s="21" t="s">
        <v>62</v>
      </c>
      <c r="B26" s="12" t="s">
        <v>22</v>
      </c>
      <c r="C26" s="9" t="s">
        <v>3</v>
      </c>
      <c r="D26" s="64">
        <f>5.1222/7.7385*100</f>
        <v>66.191122310525301</v>
      </c>
      <c r="E26" s="8"/>
      <c r="F26" s="1"/>
      <c r="G26" s="1"/>
      <c r="H26" s="1"/>
    </row>
    <row r="27" spans="1:8" s="5" customFormat="1" ht="30" customHeight="1">
      <c r="A27" s="6" t="s">
        <v>61</v>
      </c>
      <c r="B27" s="12" t="s">
        <v>16</v>
      </c>
      <c r="C27" s="9" t="s">
        <v>18</v>
      </c>
      <c r="D27" s="64">
        <f>D25*1000/D51</f>
        <v>0.2072506574954481</v>
      </c>
      <c r="E27" s="8"/>
      <c r="F27" s="1"/>
      <c r="G27" s="1"/>
      <c r="H27" s="1"/>
    </row>
    <row r="28" spans="1:8" s="27" customFormat="1" ht="29.25">
      <c r="A28" s="22">
        <v>5</v>
      </c>
      <c r="B28" s="19" t="s">
        <v>101</v>
      </c>
      <c r="C28" s="23" t="s">
        <v>7</v>
      </c>
      <c r="D28" s="63">
        <f>'[1]прогноз на 2019-2021 - за 2017'!$AF$50/1000</f>
        <v>3.7734000000000001</v>
      </c>
      <c r="E28" s="25"/>
      <c r="F28" s="26"/>
      <c r="G28" s="26"/>
      <c r="H28" s="26"/>
    </row>
    <row r="29" spans="1:8" s="5" customFormat="1">
      <c r="A29" s="6" t="s">
        <v>63</v>
      </c>
      <c r="B29" s="12" t="s">
        <v>22</v>
      </c>
      <c r="C29" s="9" t="s">
        <v>3</v>
      </c>
      <c r="D29" s="64">
        <f>('[1]прогноз на 2019-2021 - за 2017'!$AF$50/'[1]прогноз на 2019-2021 - за 2017'!$AB$50)*100</f>
        <v>58.611369990680338</v>
      </c>
      <c r="E29" s="8"/>
      <c r="F29" s="1"/>
      <c r="G29" s="1"/>
      <c r="H29" s="1"/>
    </row>
    <row r="30" spans="1:8" s="5" customFormat="1" ht="30">
      <c r="A30" s="6" t="s">
        <v>64</v>
      </c>
      <c r="B30" s="12" t="s">
        <v>16</v>
      </c>
      <c r="C30" s="10" t="s">
        <v>18</v>
      </c>
      <c r="D30" s="64">
        <f>D28*1000/D51</f>
        <v>0.15267651223953066</v>
      </c>
      <c r="E30" s="8"/>
      <c r="F30" s="1"/>
      <c r="G30" s="1"/>
      <c r="H30" s="1"/>
    </row>
    <row r="31" spans="1:8" s="18" customFormat="1" ht="14.25">
      <c r="A31" s="13">
        <v>6</v>
      </c>
      <c r="B31" s="14" t="s">
        <v>8</v>
      </c>
      <c r="C31" s="20" t="s">
        <v>5</v>
      </c>
      <c r="D31" s="47">
        <f>'[1]прогноз на 2019-2021 - за 2017'!$AF$34</f>
        <v>2335.7035000000001</v>
      </c>
      <c r="E31" s="16"/>
      <c r="F31" s="17"/>
      <c r="G31" s="17"/>
      <c r="H31" s="17"/>
    </row>
    <row r="32" spans="1:8" s="3" customFormat="1">
      <c r="A32" s="4" t="s">
        <v>65</v>
      </c>
      <c r="B32" s="12" t="s">
        <v>102</v>
      </c>
      <c r="C32" s="9" t="s">
        <v>3</v>
      </c>
      <c r="D32" s="52">
        <f>('[1]прогноз на 2019-2021 - за 2017'!$AF$34/'[1]прогноз на 2019-2021 - за 2017'!$AB$34)*100</f>
        <v>60.557032079856242</v>
      </c>
      <c r="E32" s="8"/>
    </row>
    <row r="33" spans="1:8" s="3" customFormat="1" ht="20.25" customHeight="1">
      <c r="A33" s="4" t="s">
        <v>66</v>
      </c>
      <c r="B33" s="12" t="s">
        <v>23</v>
      </c>
      <c r="C33" s="9" t="s">
        <v>26</v>
      </c>
      <c r="D33" s="51">
        <f>D31/D51*1000</f>
        <v>94.505502731134939</v>
      </c>
      <c r="E33" s="8"/>
    </row>
    <row r="34" spans="1:8" s="29" customFormat="1" ht="14.25">
      <c r="A34" s="28">
        <v>7</v>
      </c>
      <c r="B34" s="14" t="s">
        <v>9</v>
      </c>
      <c r="C34" s="15" t="s">
        <v>5</v>
      </c>
      <c r="D34" s="48">
        <f>'[1]прогноз на 2019-2021 - за 2017'!$AF$35</f>
        <v>746.5</v>
      </c>
      <c r="E34" s="16"/>
    </row>
    <row r="35" spans="1:8" s="3" customFormat="1" ht="22.5" customHeight="1">
      <c r="A35" s="4" t="s">
        <v>67</v>
      </c>
      <c r="B35" s="12" t="s">
        <v>102</v>
      </c>
      <c r="C35" s="9" t="s">
        <v>3</v>
      </c>
      <c r="D35" s="60">
        <f>('[1]прогноз на 2019-2021 - за 2017'!$AF$35/'[1]прогноз на 2019-2021 - за 2017'!$AB$35)*100</f>
        <v>150.00282322795223</v>
      </c>
      <c r="E35" s="8"/>
    </row>
    <row r="36" spans="1:8" s="3" customFormat="1" ht="22.5" customHeight="1">
      <c r="A36" s="4" t="s">
        <v>68</v>
      </c>
      <c r="B36" s="12" t="s">
        <v>23</v>
      </c>
      <c r="C36" s="9" t="s">
        <v>26</v>
      </c>
      <c r="D36" s="52">
        <f>D34/D51*1000</f>
        <v>30.20432935464293</v>
      </c>
      <c r="E36" s="8"/>
    </row>
    <row r="37" spans="1:8" s="27" customFormat="1" ht="42.75">
      <c r="A37" s="22">
        <v>8</v>
      </c>
      <c r="B37" s="19" t="s">
        <v>69</v>
      </c>
      <c r="C37" s="23" t="s">
        <v>10</v>
      </c>
      <c r="D37" s="49">
        <f>'[1]прогноз на 2019-2021 - за 2017'!$AF$20*1000</f>
        <v>12143</v>
      </c>
      <c r="E37" s="25"/>
      <c r="F37" s="26"/>
      <c r="G37" s="26"/>
      <c r="H37" s="26"/>
    </row>
    <row r="38" spans="1:8" s="3" customFormat="1">
      <c r="A38" s="4" t="s">
        <v>70</v>
      </c>
      <c r="B38" s="12" t="s">
        <v>22</v>
      </c>
      <c r="C38" s="9" t="s">
        <v>3</v>
      </c>
      <c r="D38" s="60">
        <f>('[1]прогноз на 2019-2021 - за 2017'!$AF$20/'[1]прогноз на 2019-2021 - за 2017'!$AB$20)*100</f>
        <v>95.186956180920291</v>
      </c>
      <c r="E38" s="8"/>
    </row>
    <row r="39" spans="1:8" s="18" customFormat="1" ht="44.25" customHeight="1">
      <c r="A39" s="13">
        <v>9</v>
      </c>
      <c r="B39" s="14" t="s">
        <v>11</v>
      </c>
      <c r="C39" s="50" t="s">
        <v>12</v>
      </c>
      <c r="D39" s="44">
        <f>'[1]прогноз на 2019-2021 - за 2017'!$AF$22</f>
        <v>70421.899999999994</v>
      </c>
      <c r="E39" s="8" t="s">
        <v>105</v>
      </c>
      <c r="F39" s="17"/>
      <c r="G39" s="17"/>
      <c r="H39" s="17"/>
    </row>
    <row r="40" spans="1:8" s="3" customFormat="1" ht="19.5" customHeight="1">
      <c r="A40" s="4" t="s">
        <v>71</v>
      </c>
      <c r="B40" s="12" t="s">
        <v>22</v>
      </c>
      <c r="C40" s="9" t="s">
        <v>3</v>
      </c>
      <c r="D40" s="52">
        <f>('[1]прогноз на 2019-2021 - за 2017'!$AF$22/'[1]прогноз на 2019-2021 - за 2017'!$AB$22)*100</f>
        <v>99.015913545495181</v>
      </c>
      <c r="E40" s="8"/>
    </row>
    <row r="41" spans="1:8" s="27" customFormat="1" ht="16.5" customHeight="1">
      <c r="A41" s="22">
        <v>10</v>
      </c>
      <c r="B41" s="19" t="s">
        <v>13</v>
      </c>
      <c r="C41" s="23" t="s">
        <v>72</v>
      </c>
      <c r="D41" s="61">
        <f>'[1]прогноз на 2019-2021 - за 2017'!$AF$23*100</f>
        <v>2.6</v>
      </c>
      <c r="E41" s="25"/>
      <c r="F41" s="26"/>
      <c r="G41" s="26"/>
      <c r="H41" s="26"/>
    </row>
    <row r="42" spans="1:8" s="33" customFormat="1" ht="47.25" customHeight="1">
      <c r="A42" s="22">
        <v>11</v>
      </c>
      <c r="B42" s="68" t="s">
        <v>74</v>
      </c>
      <c r="C42" s="30" t="s">
        <v>10</v>
      </c>
      <c r="D42" s="46">
        <v>592</v>
      </c>
      <c r="E42" s="31"/>
      <c r="F42" s="32"/>
      <c r="G42" s="32"/>
      <c r="H42" s="32"/>
    </row>
    <row r="43" spans="1:8" s="33" customFormat="1" ht="17.25" customHeight="1">
      <c r="A43" s="34" t="s">
        <v>73</v>
      </c>
      <c r="B43" s="68" t="s">
        <v>22</v>
      </c>
      <c r="C43" s="35" t="s">
        <v>3</v>
      </c>
      <c r="D43" s="59">
        <f>592/591*100</f>
        <v>100.16920473773266</v>
      </c>
      <c r="E43" s="31"/>
      <c r="F43" s="32"/>
      <c r="G43" s="32"/>
      <c r="H43" s="32"/>
    </row>
    <row r="44" spans="1:8" s="27" customFormat="1" ht="48" customHeight="1">
      <c r="A44" s="22">
        <v>12</v>
      </c>
      <c r="B44" s="19" t="s">
        <v>75</v>
      </c>
      <c r="C44" s="23" t="s">
        <v>10</v>
      </c>
      <c r="D44" s="49" t="s">
        <v>104</v>
      </c>
      <c r="E44" s="56" t="s">
        <v>106</v>
      </c>
      <c r="F44" s="26"/>
      <c r="G44" s="26"/>
      <c r="H44" s="26"/>
    </row>
    <row r="45" spans="1:8" s="27" customFormat="1" ht="60" customHeight="1">
      <c r="A45" s="22">
        <v>13</v>
      </c>
      <c r="B45" s="19" t="s">
        <v>76</v>
      </c>
      <c r="C45" s="23" t="s">
        <v>28</v>
      </c>
      <c r="D45" s="49" t="s">
        <v>104</v>
      </c>
      <c r="E45" s="56" t="s">
        <v>106</v>
      </c>
      <c r="F45" s="26"/>
      <c r="G45" s="26"/>
      <c r="H45" s="26"/>
    </row>
    <row r="46" spans="1:8" s="27" customFormat="1" ht="21" customHeight="1">
      <c r="A46" s="22">
        <v>14</v>
      </c>
      <c r="B46" s="19" t="s">
        <v>77</v>
      </c>
      <c r="C46" s="23" t="s">
        <v>10</v>
      </c>
      <c r="D46" s="24"/>
      <c r="E46" s="25"/>
      <c r="F46" s="26"/>
      <c r="G46" s="26"/>
      <c r="H46" s="26"/>
    </row>
    <row r="47" spans="1:8" s="5" customFormat="1" ht="21" customHeight="1">
      <c r="A47" s="6" t="s">
        <v>78</v>
      </c>
      <c r="B47" s="68" t="s">
        <v>80</v>
      </c>
      <c r="C47" s="10" t="s">
        <v>10</v>
      </c>
      <c r="D47" s="45">
        <v>24654</v>
      </c>
      <c r="E47" s="8"/>
      <c r="F47" s="1"/>
      <c r="G47" s="1"/>
      <c r="H47" s="1"/>
    </row>
    <row r="48" spans="1:8" s="5" customFormat="1" ht="90">
      <c r="A48" s="6" t="s">
        <v>79</v>
      </c>
      <c r="B48" s="68" t="s">
        <v>81</v>
      </c>
      <c r="C48" s="10" t="s">
        <v>10</v>
      </c>
      <c r="D48" s="46">
        <v>24794</v>
      </c>
      <c r="E48" s="65" t="s">
        <v>109</v>
      </c>
      <c r="F48" s="1"/>
      <c r="G48" s="1"/>
      <c r="H48" s="1"/>
    </row>
    <row r="49" spans="1:8" s="5" customFormat="1">
      <c r="A49" s="6" t="s">
        <v>82</v>
      </c>
      <c r="B49" s="69" t="s">
        <v>29</v>
      </c>
      <c r="C49" s="36" t="s">
        <v>10</v>
      </c>
      <c r="D49" s="45">
        <f>D48-D47</f>
        <v>140</v>
      </c>
      <c r="E49" s="8"/>
      <c r="F49" s="1"/>
      <c r="G49" s="1"/>
      <c r="H49" s="1"/>
    </row>
    <row r="50" spans="1:8" s="5" customFormat="1">
      <c r="A50" s="6" t="s">
        <v>83</v>
      </c>
      <c r="B50" s="12" t="s">
        <v>19</v>
      </c>
      <c r="C50" s="10" t="s">
        <v>3</v>
      </c>
      <c r="D50" s="58">
        <f>D48/D47*100</f>
        <v>100.56785917092562</v>
      </c>
      <c r="E50" s="8"/>
      <c r="F50" s="1"/>
      <c r="G50" s="1"/>
      <c r="H50" s="1"/>
    </row>
    <row r="51" spans="1:8" s="27" customFormat="1" ht="90">
      <c r="A51" s="22">
        <v>15</v>
      </c>
      <c r="B51" s="19" t="s">
        <v>84</v>
      </c>
      <c r="C51" s="23" t="s">
        <v>10</v>
      </c>
      <c r="D51" s="46">
        <f>'[1]прогноз на 2019-2021 - за 2017'!$AF$10*1000</f>
        <v>24715</v>
      </c>
      <c r="E51" s="65" t="s">
        <v>110</v>
      </c>
      <c r="F51" s="26"/>
      <c r="G51" s="26"/>
      <c r="H51" s="26"/>
    </row>
    <row r="52" spans="1:8" s="18" customFormat="1" ht="23.25" customHeight="1">
      <c r="A52" s="13">
        <v>16</v>
      </c>
      <c r="B52" s="14" t="s">
        <v>30</v>
      </c>
      <c r="C52" s="15" t="s">
        <v>10</v>
      </c>
      <c r="D52" s="44" t="s">
        <v>104</v>
      </c>
      <c r="E52" s="76" t="s">
        <v>107</v>
      </c>
      <c r="F52" s="17"/>
      <c r="G52" s="17"/>
      <c r="H52" s="17"/>
    </row>
    <row r="53" spans="1:8" s="5" customFormat="1" ht="21.75" customHeight="1">
      <c r="A53" s="6" t="s">
        <v>85</v>
      </c>
      <c r="B53" s="12" t="s">
        <v>22</v>
      </c>
      <c r="C53" s="9" t="s">
        <v>3</v>
      </c>
      <c r="D53" s="44" t="s">
        <v>104</v>
      </c>
      <c r="E53" s="77"/>
      <c r="F53" s="1"/>
      <c r="G53" s="1"/>
      <c r="H53" s="1"/>
    </row>
    <row r="54" spans="1:8" s="5" customFormat="1" ht="20.25" customHeight="1">
      <c r="A54" s="6" t="s">
        <v>86</v>
      </c>
      <c r="B54" s="12" t="s">
        <v>14</v>
      </c>
      <c r="C54" s="9" t="s">
        <v>31</v>
      </c>
      <c r="D54" s="44" t="s">
        <v>104</v>
      </c>
      <c r="E54" s="77"/>
      <c r="F54" s="1"/>
      <c r="G54" s="1"/>
      <c r="H54" s="1"/>
    </row>
    <row r="55" spans="1:8" s="18" customFormat="1" ht="18" customHeight="1">
      <c r="A55" s="13">
        <v>17</v>
      </c>
      <c r="B55" s="14" t="s">
        <v>32</v>
      </c>
      <c r="C55" s="15" t="s">
        <v>10</v>
      </c>
      <c r="D55" s="44" t="s">
        <v>104</v>
      </c>
      <c r="E55" s="77"/>
      <c r="F55" s="17"/>
      <c r="G55" s="17"/>
      <c r="H55" s="17"/>
    </row>
    <row r="56" spans="1:8" s="5" customFormat="1" ht="24.75" customHeight="1">
      <c r="A56" s="6" t="s">
        <v>87</v>
      </c>
      <c r="B56" s="12" t="s">
        <v>22</v>
      </c>
      <c r="C56" s="9" t="s">
        <v>3</v>
      </c>
      <c r="D56" s="44" t="s">
        <v>104</v>
      </c>
      <c r="E56" s="77"/>
      <c r="F56" s="1"/>
      <c r="G56" s="1"/>
      <c r="H56" s="1"/>
    </row>
    <row r="57" spans="1:8" ht="24" customHeight="1">
      <c r="A57" s="11" t="s">
        <v>88</v>
      </c>
      <c r="B57" s="12" t="s">
        <v>15</v>
      </c>
      <c r="C57" s="9" t="s">
        <v>31</v>
      </c>
      <c r="D57" s="44" t="s">
        <v>104</v>
      </c>
      <c r="E57" s="77"/>
    </row>
    <row r="58" spans="1:8" s="17" customFormat="1" ht="28.5">
      <c r="A58" s="44">
        <v>18</v>
      </c>
      <c r="B58" s="70" t="s">
        <v>35</v>
      </c>
      <c r="C58" s="55" t="s">
        <v>10</v>
      </c>
      <c r="D58" s="54" t="s">
        <v>104</v>
      </c>
      <c r="E58" s="77"/>
      <c r="F58" s="53"/>
    </row>
    <row r="59" spans="1:8" s="40" customFormat="1" ht="30">
      <c r="A59" s="39" t="s">
        <v>89</v>
      </c>
      <c r="B59" s="68" t="s">
        <v>90</v>
      </c>
      <c r="C59" s="35" t="s">
        <v>31</v>
      </c>
      <c r="D59" s="57" t="s">
        <v>104</v>
      </c>
      <c r="E59" s="77"/>
    </row>
    <row r="60" spans="1:8" s="17" customFormat="1" ht="14.25">
      <c r="A60" s="37">
        <v>19</v>
      </c>
      <c r="B60" s="14" t="s">
        <v>33</v>
      </c>
      <c r="C60" s="15" t="s">
        <v>10</v>
      </c>
      <c r="D60" s="49" t="s">
        <v>104</v>
      </c>
      <c r="E60" s="77"/>
    </row>
    <row r="61" spans="1:8">
      <c r="A61" s="11" t="s">
        <v>91</v>
      </c>
      <c r="B61" s="12" t="s">
        <v>22</v>
      </c>
      <c r="C61" s="9" t="s">
        <v>3</v>
      </c>
      <c r="D61" s="46" t="s">
        <v>104</v>
      </c>
      <c r="E61" s="77"/>
    </row>
    <row r="62" spans="1:8" s="17" customFormat="1" ht="14.25">
      <c r="A62" s="37">
        <v>20</v>
      </c>
      <c r="B62" s="14" t="s">
        <v>34</v>
      </c>
      <c r="C62" s="15" t="s">
        <v>10</v>
      </c>
      <c r="D62" s="49" t="s">
        <v>104</v>
      </c>
      <c r="E62" s="77"/>
    </row>
    <row r="63" spans="1:8">
      <c r="A63" s="11" t="s">
        <v>92</v>
      </c>
      <c r="B63" s="12" t="s">
        <v>22</v>
      </c>
      <c r="C63" s="9" t="s">
        <v>3</v>
      </c>
      <c r="D63" s="38" t="s">
        <v>104</v>
      </c>
      <c r="E63" s="77"/>
    </row>
    <row r="64" spans="1:8" s="17" customFormat="1" ht="28.5">
      <c r="A64" s="44">
        <v>21</v>
      </c>
      <c r="B64" s="70" t="s">
        <v>36</v>
      </c>
      <c r="C64" s="55" t="s">
        <v>10</v>
      </c>
      <c r="D64" s="49" t="s">
        <v>104</v>
      </c>
      <c r="E64" s="77"/>
    </row>
    <row r="65" spans="1:5" s="32" customFormat="1" ht="30">
      <c r="A65" s="38" t="s">
        <v>93</v>
      </c>
      <c r="B65" s="68" t="s">
        <v>94</v>
      </c>
      <c r="C65" s="35" t="s">
        <v>31</v>
      </c>
      <c r="D65" s="62" t="s">
        <v>104</v>
      </c>
      <c r="E65" s="77"/>
    </row>
    <row r="66" spans="1:5" s="17" customFormat="1" ht="15.75">
      <c r="A66" s="37">
        <v>22</v>
      </c>
      <c r="B66" s="71" t="s">
        <v>37</v>
      </c>
      <c r="C66" s="41" t="s">
        <v>38</v>
      </c>
      <c r="D66" s="44" t="s">
        <v>104</v>
      </c>
      <c r="E66" s="77"/>
    </row>
    <row r="67" spans="1:5" ht="15.75">
      <c r="A67" s="11" t="s">
        <v>95</v>
      </c>
      <c r="B67" s="72" t="s">
        <v>22</v>
      </c>
      <c r="C67" s="9" t="s">
        <v>3</v>
      </c>
      <c r="D67" s="44" t="s">
        <v>104</v>
      </c>
      <c r="E67" s="77"/>
    </row>
    <row r="68" spans="1:5" s="17" customFormat="1" ht="15.75">
      <c r="A68" s="37">
        <v>23</v>
      </c>
      <c r="B68" s="73" t="s">
        <v>39</v>
      </c>
      <c r="C68" s="15" t="s">
        <v>38</v>
      </c>
      <c r="D68" s="44" t="s">
        <v>104</v>
      </c>
      <c r="E68" s="77"/>
    </row>
    <row r="69" spans="1:5" ht="15.75">
      <c r="A69" s="11" t="s">
        <v>96</v>
      </c>
      <c r="B69" s="72" t="s">
        <v>22</v>
      </c>
      <c r="C69" s="9" t="s">
        <v>3</v>
      </c>
      <c r="D69" s="44" t="s">
        <v>104</v>
      </c>
      <c r="E69" s="77"/>
    </row>
    <row r="70" spans="1:5" s="17" customFormat="1" ht="47.25">
      <c r="A70" s="37">
        <v>24</v>
      </c>
      <c r="B70" s="73" t="s">
        <v>98</v>
      </c>
      <c r="C70" s="55" t="s">
        <v>10</v>
      </c>
      <c r="D70" s="44" t="s">
        <v>104</v>
      </c>
      <c r="E70" s="77"/>
    </row>
    <row r="71" spans="1:5" ht="26.25" customHeight="1">
      <c r="A71" s="11" t="s">
        <v>97</v>
      </c>
      <c r="B71" s="72" t="s">
        <v>22</v>
      </c>
      <c r="C71" s="9" t="s">
        <v>3</v>
      </c>
      <c r="D71" s="44" t="s">
        <v>104</v>
      </c>
      <c r="E71" s="78"/>
    </row>
    <row r="73" spans="1:5" ht="30.75" customHeight="1">
      <c r="A73" s="74" t="s">
        <v>100</v>
      </c>
      <c r="B73" s="74"/>
      <c r="C73" s="74"/>
      <c r="D73" s="74"/>
      <c r="E73" s="74"/>
    </row>
    <row r="75" spans="1:5">
      <c r="A75" s="79" t="s">
        <v>112</v>
      </c>
      <c r="B75" s="79"/>
      <c r="C75" s="79"/>
      <c r="D75" s="79"/>
      <c r="E75" s="79"/>
    </row>
    <row r="76" spans="1:5">
      <c r="A76" s="79"/>
      <c r="B76" s="79"/>
      <c r="C76" s="79"/>
      <c r="D76" s="79"/>
      <c r="E76" s="79"/>
    </row>
  </sheetData>
  <mergeCells count="5">
    <mergeCell ref="A73:E73"/>
    <mergeCell ref="A1:E1"/>
    <mergeCell ref="A2:E2"/>
    <mergeCell ref="E52:E71"/>
    <mergeCell ref="A75:E76"/>
  </mergeCells>
  <phoneticPr fontId="0" type="noConversion"/>
  <pageMargins left="0.78740157480314965" right="0" top="0.59055118110236227" bottom="0.39370078740157483" header="0.19685039370078741" footer="0"/>
  <pageSetup paperSize="9" scale="54" fitToHeight="2" orientation="portrait" horizontalDpi="180" verticalDpi="180" r:id="rId1"/>
  <headerFooter>
    <oddHeader>&amp;R&amp;"Times New Roman,полужирный"&amp;10Союз городов Центра и Севера-Запада России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Итоговый вариант анкеты</vt:lpstr>
      <vt:lpstr>Лист3</vt:lpstr>
      <vt:lpstr>'Итоговый вариант анкеты'!Заголовки_для_печати</vt:lpstr>
      <vt:lpstr>'Итоговый вариант анкеты'!Область_печати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2018-06-25T07:57:53Z</cp:lastPrinted>
  <dcterms:created xsi:type="dcterms:W3CDTF">2006-09-28T05:33:49Z</dcterms:created>
  <dcterms:modified xsi:type="dcterms:W3CDTF">2018-06-28T08:40:45Z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