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ый вариант анкеты" sheetId="5" r:id="rId1"/>
    <sheet name="Лист3" sheetId="3" r:id="rId2"/>
  </sheets>
  <definedNames>
    <definedName name="_xlnm.Print_Titles" localSheetId="0">'Итоговый вариант анкеты'!$B:$B,'Итоговый вариант анкеты'!$4:$4</definedName>
    <definedName name="_xlnm.Print_Area" localSheetId="0">'Итоговый вариант анкеты'!$A$1:$E$81</definedName>
  </definedNames>
  <calcPr calcId="125725"/>
</workbook>
</file>

<file path=xl/calcChain.xml><?xml version="1.0" encoding="utf-8"?>
<calcChain xmlns="http://schemas.openxmlformats.org/spreadsheetml/2006/main">
  <c r="D36" i="5"/>
  <c r="D18"/>
  <c r="D24"/>
  <c r="D21"/>
  <c r="D12"/>
  <c r="D7"/>
  <c r="D9" s="1"/>
  <c r="D15" l="1"/>
  <c r="D8"/>
  <c r="D67"/>
  <c r="D69"/>
  <c r="D65"/>
  <c r="D64"/>
  <c r="D63"/>
  <c r="D61"/>
  <c r="D58"/>
  <c r="D54"/>
  <c r="D50"/>
  <c r="D41"/>
  <c r="D43"/>
  <c r="D33"/>
  <c r="D30"/>
  <c r="D27"/>
  <c r="D26"/>
  <c r="D20"/>
  <c r="D29" l="1"/>
  <c r="D59"/>
  <c r="D57"/>
  <c r="D71"/>
  <c r="D49"/>
  <c r="D56"/>
  <c r="D53"/>
</calcChain>
</file>

<file path=xl/sharedStrings.xml><?xml version="1.0" encoding="utf-8"?>
<sst xmlns="http://schemas.openxmlformats.org/spreadsheetml/2006/main" count="190" uniqueCount="111">
  <si>
    <t xml:space="preserve">Основные показатели социально-экономического развития  </t>
  </si>
  <si>
    <t>Наименование показателя</t>
  </si>
  <si>
    <t>Ед. изм.</t>
  </si>
  <si>
    <t>%</t>
  </si>
  <si>
    <t>в том числе</t>
  </si>
  <si>
    <t>млн.руб.</t>
  </si>
  <si>
    <t>Ввод в действие жилых домов</t>
  </si>
  <si>
    <t>тыс.кв.м.общей площади</t>
  </si>
  <si>
    <t>Оборот розничной торговли</t>
  </si>
  <si>
    <t>Оборот общественного питания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</si>
  <si>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</si>
  <si>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</si>
  <si>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</si>
  <si>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</si>
  <si>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Число родившихся на 1 тыс. человек населения</t>
  </si>
  <si>
    <t>Число умерших на 1 тыс. человек населения</t>
  </si>
  <si>
    <t>на 1 жителя</t>
  </si>
  <si>
    <t>кв.м. общей площади</t>
  </si>
  <si>
    <t>Темп роста численности населения</t>
  </si>
  <si>
    <t>промышленное производство</t>
  </si>
  <si>
    <t>обрабатывающие производства</t>
  </si>
  <si>
    <t>% к прошлому году</t>
  </si>
  <si>
    <t>в том числе на душу населения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</si>
  <si>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</si>
  <si>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</si>
  <si>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тыс. руб./чел.</t>
  </si>
  <si>
    <t xml:space="preserve">тыс.кв.м.общей площади </t>
  </si>
  <si>
    <t>человек на 1 вакантное место</t>
  </si>
  <si>
    <t>Общий прирост (+), убыль (-) за 2017 год</t>
  </si>
  <si>
    <t>Число родившихся на 01.01.2018</t>
  </si>
  <si>
    <t>‰</t>
  </si>
  <si>
    <t>Число умерших на 01.01.2018</t>
  </si>
  <si>
    <t>Число прибывших на 01.01.2018</t>
  </si>
  <si>
    <t>Число выбывших на 01.01.2018</t>
  </si>
  <si>
    <t>Естественный прирост (+), убыль (-) на 01.01.2018</t>
  </si>
  <si>
    <t>Миграционный прирост (+), убыль (-) на 01.01.2018</t>
  </si>
  <si>
    <t>Число браков</t>
  </si>
  <si>
    <t>единиц</t>
  </si>
  <si>
    <t>Число разводов</t>
  </si>
  <si>
    <t>Комментарий
(при необходимости)</t>
  </si>
  <si>
    <t>№ п/п</t>
  </si>
  <si>
    <t>1.1.</t>
  </si>
  <si>
    <t>1.2.</t>
  </si>
  <si>
    <t>1.1.1.</t>
  </si>
  <si>
    <t>1.1.2.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</si>
  <si>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</si>
  <si>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</si>
  <si>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</si>
  <si>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</si>
  <si>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</si>
  <si>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</si>
  <si>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</si>
  <si>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</si>
  <si>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</si>
  <si>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2.1.</t>
  </si>
  <si>
    <t>2.2.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</si>
  <si>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</si>
  <si>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r>
      <t xml:space="preserve">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по организациям 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  <r>
      <rPr>
        <b/>
        <sz val="11"/>
        <color theme="1"/>
        <rFont val="Times New Roman"/>
        <family val="1"/>
        <charset val="204"/>
      </rPr>
      <t xml:space="preserve">
</t>
    </r>
  </si>
  <si>
    <t>3.1.</t>
  </si>
  <si>
    <t>3.2.</t>
  </si>
  <si>
    <t>4.2.</t>
  </si>
  <si>
    <t>4.1.</t>
  </si>
  <si>
    <t>5.1.</t>
  </si>
  <si>
    <t>5.2.</t>
  </si>
  <si>
    <t>6.1.</t>
  </si>
  <si>
    <t>6.2.</t>
  </si>
  <si>
    <t>7.1.</t>
  </si>
  <si>
    <t>7.2.</t>
  </si>
  <si>
    <t>Среднесписочная численность работников (без внешних совместителей) по крупным и средним предприятиям</t>
  </si>
  <si>
    <t>8.1.</t>
  </si>
  <si>
    <t>9.1.</t>
  </si>
  <si>
    <t>% к рабочей силе</t>
  </si>
  <si>
    <t>11.1.</t>
  </si>
  <si>
    <t>Численность безработных, зарегистрированных в государственных учреждениях службы занятости населения</t>
  </si>
  <si>
    <t>Потребность работодателей в работниках, заявленная  в государственных учреждениях службы занятости населения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</si>
  <si>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</si>
  <si>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Численность населения</t>
  </si>
  <si>
    <t>14.1.</t>
  </si>
  <si>
    <t>14.2.</t>
  </si>
  <si>
    <t>на 01.01.2017</t>
  </si>
  <si>
    <t>на 01.01.2018</t>
  </si>
  <si>
    <t>14.3.</t>
  </si>
  <si>
    <t>14.4.</t>
  </si>
  <si>
    <t>Среднегодовая численность населения за 2017 год</t>
  </si>
  <si>
    <t>16.1.</t>
  </si>
  <si>
    <t>16.2.</t>
  </si>
  <si>
    <t>17.1.</t>
  </si>
  <si>
    <t>17.2.</t>
  </si>
  <si>
    <t>18.1.</t>
  </si>
  <si>
    <t>Естественный прирост (убыль) на 1 тыс. человек населения (на 01.01.2018)</t>
  </si>
  <si>
    <t>19.1.</t>
  </si>
  <si>
    <t>20.1.</t>
  </si>
  <si>
    <t>21.1.</t>
  </si>
  <si>
    <t>Миграционный прирост (убыль) на 1 тыс. человек населения (на 01.01.2018)</t>
  </si>
  <si>
    <t>22.1.</t>
  </si>
  <si>
    <t>23.1.</t>
  </si>
  <si>
    <t>24.1.</t>
  </si>
  <si>
    <t>Численность населения в трудоспособном возрасте на 01.01.2017 (женщины 16-54 года, мужчины 16-59 лет)</t>
  </si>
  <si>
    <t>в том числе на душу населения*</t>
  </si>
  <si>
    <t>* в целях унификации расчетов по показателям на душу населения, на 1 тыс. населения предлагаем использовать показатель "Среднегодовая численность населения"</t>
  </si>
  <si>
    <r>
      <t xml:space="preserve">Индивидуальное жилищное строительство
</t>
    </r>
    <r>
      <rPr>
        <sz val="11"/>
        <rFont val="Times New Roman"/>
        <family val="1"/>
        <charset val="204"/>
      </rPr>
      <t>(построено)</t>
    </r>
  </si>
  <si>
    <t>% к прошлому году в сопоставимых ценах</t>
  </si>
  <si>
    <t>Значение показателя</t>
  </si>
  <si>
    <t>муниципального образования "Город Новодвинск" в 2017 году</t>
  </si>
  <si>
    <t>по организациям (без субъектов малого предпринимательства и организаций с численностью работающих менее 15 человек, не являющихся субъектами малого предпринимательства)</t>
  </si>
  <si>
    <t>на 31.12.2017</t>
  </si>
  <si>
    <t>на 31.12.2017 к 31.12.2016</t>
  </si>
  <si>
    <t>нет данных</t>
  </si>
  <si>
    <t>% к численности населения в трудоспособном возрасте</t>
  </si>
  <si>
    <t>-</t>
  </si>
  <si>
    <t xml:space="preserve">Романова Юлия Ивановна, гл.спец. Отдела стратегического планирования управления экономического развития, тел. (81852) 51258, yu.romanova@novadmin.ru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</si>
</sst>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0.0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topLeftCell="A62" zoomScaleNormal="100" workbookViewId="0">
      <selection activeCell="A76" sqref="A76"/>
    </sheetView>
  </sheetViews>
  <sheetFormatPr defaultRowHeight="15"/>
  <cols>
    <col min="1" max="1" width="6.7109375" style="10" customWidth="1"/>
    <col min="2" max="2" width="53.140625" style="1" customWidth="1"/>
    <col min="3" max="3" width="17.140625" style="10" customWidth="1"/>
    <col min="4" max="4" width="18.28515625" style="10" customWidth="1"/>
    <col min="5" max="5" width="24.140625" style="10" customWidth="1"/>
    <col min="6" max="16384" width="9.140625" style="1"/>
  </cols>
  <sheetData>
    <row r="1" spans="1:5" ht="14.25" customHeight="1">
      <c r="A1" s="24" t="s">
        <v>0</v>
      </c>
      <c r="B1" s="24"/>
      <c r="C1" s="24"/>
      <c r="D1" s="24"/>
      <c r="E1" s="24"/>
    </row>
    <row r="2" spans="1:5" ht="14.25" customHeight="1">
      <c r="A2" s="24" t="s">
        <v>103</v>
      </c>
      <c r="B2" s="24"/>
      <c r="C2" s="24"/>
      <c r="D2" s="24"/>
      <c r="E2" s="24"/>
    </row>
    <row r="3" spans="1:5" ht="14.25" customHeight="1">
      <c r="B3" s="10"/>
    </row>
    <row r="4" spans="1:5" s="4" customFormat="1" ht="30">
      <c r="A4" s="3" t="s">
        <v>40</v>
      </c>
      <c r="B4" s="3" t="s">
        <v>1</v>
      </c>
      <c r="C4" s="3" t="s">
        <v>2</v>
      </c>
      <c r="D4" s="2" t="s">
        <v>102</v>
      </c>
      <c r="E4" s="2" t="s">
        <v>39</v>
      </c>
    </row>
    <row r="5" spans="1:5" ht="79.5" customHeight="1">
      <c r="A5" s="2">
        <v>1</v>
      </c>
      <c r="B5" s="17" t="s">
        <v>45</v>
      </c>
      <c r="C5" s="3" t="s">
        <v>5</v>
      </c>
      <c r="D5" s="2"/>
      <c r="E5" s="2"/>
    </row>
    <row r="6" spans="1:5" ht="15.75" customHeight="1">
      <c r="A6" s="2"/>
      <c r="B6" s="17" t="s">
        <v>4</v>
      </c>
      <c r="C6" s="2"/>
      <c r="D6" s="2"/>
      <c r="E6" s="2"/>
    </row>
    <row r="7" spans="1:5" s="4" customFormat="1" ht="15.75" customHeight="1">
      <c r="A7" s="3" t="s">
        <v>41</v>
      </c>
      <c r="B7" s="18" t="s">
        <v>19</v>
      </c>
      <c r="C7" s="3" t="s">
        <v>5</v>
      </c>
      <c r="D7" s="11">
        <f>D10+D13+D16</f>
        <v>31063.1</v>
      </c>
      <c r="E7" s="2"/>
    </row>
    <row r="8" spans="1:5" ht="15.75" customHeight="1">
      <c r="A8" s="2" t="s">
        <v>43</v>
      </c>
      <c r="B8" s="17" t="s">
        <v>21</v>
      </c>
      <c r="C8" s="2" t="s">
        <v>3</v>
      </c>
      <c r="D8" s="2">
        <f>ROUND(D7/(28274.594+1279.057)*100,1)</f>
        <v>105.1</v>
      </c>
      <c r="E8" s="2"/>
    </row>
    <row r="9" spans="1:5" ht="15.75" customHeight="1">
      <c r="A9" s="2" t="s">
        <v>44</v>
      </c>
      <c r="B9" s="17" t="s">
        <v>98</v>
      </c>
      <c r="C9" s="2" t="s">
        <v>25</v>
      </c>
      <c r="D9" s="2">
        <f>ROUND(D7/D51*1000,1)</f>
        <v>805.1</v>
      </c>
      <c r="E9" s="2"/>
    </row>
    <row r="10" spans="1:5" s="4" customFormat="1" ht="18.75" customHeight="1">
      <c r="A10" s="3" t="s">
        <v>42</v>
      </c>
      <c r="B10" s="18" t="s">
        <v>20</v>
      </c>
      <c r="C10" s="3" t="s">
        <v>5</v>
      </c>
      <c r="D10" s="12">
        <v>29925.288</v>
      </c>
      <c r="E10" s="2"/>
    </row>
    <row r="11" spans="1:5" ht="18.75" customHeight="1">
      <c r="A11" s="2" t="s">
        <v>46</v>
      </c>
      <c r="B11" s="17" t="s">
        <v>21</v>
      </c>
      <c r="C11" s="2" t="s">
        <v>3</v>
      </c>
      <c r="D11" s="2">
        <v>105.8</v>
      </c>
      <c r="E11" s="2"/>
    </row>
    <row r="12" spans="1:5" ht="18.75" customHeight="1">
      <c r="A12" s="2" t="s">
        <v>47</v>
      </c>
      <c r="B12" s="17" t="s">
        <v>22</v>
      </c>
      <c r="C12" s="2" t="s">
        <v>25</v>
      </c>
      <c r="D12" s="2">
        <f>ROUND(D10/D51*1000,1)</f>
        <v>775.6</v>
      </c>
      <c r="E12" s="13"/>
    </row>
    <row r="13" spans="1:5" s="4" customFormat="1" ht="33" customHeight="1">
      <c r="A13" s="3" t="s">
        <v>48</v>
      </c>
      <c r="B13" s="19" t="s">
        <v>23</v>
      </c>
      <c r="C13" s="3" t="s">
        <v>5</v>
      </c>
      <c r="D13" s="2">
        <v>965.28300000000002</v>
      </c>
      <c r="E13" s="2"/>
    </row>
    <row r="14" spans="1:5" ht="20.25" customHeight="1">
      <c r="A14" s="2" t="s">
        <v>49</v>
      </c>
      <c r="B14" s="17" t="s">
        <v>21</v>
      </c>
      <c r="C14" s="2" t="s">
        <v>3</v>
      </c>
      <c r="D14" s="2">
        <v>81.900000000000006</v>
      </c>
      <c r="E14" s="2"/>
    </row>
    <row r="15" spans="1:5" ht="19.5" customHeight="1">
      <c r="A15" s="2" t="s">
        <v>50</v>
      </c>
      <c r="B15" s="17" t="s">
        <v>22</v>
      </c>
      <c r="C15" s="2" t="s">
        <v>25</v>
      </c>
      <c r="D15" s="13">
        <f>ROUND(D13/D51*1000,1)</f>
        <v>25</v>
      </c>
      <c r="E15" s="13"/>
    </row>
    <row r="16" spans="1:5" s="4" customFormat="1" ht="45.75" customHeight="1">
      <c r="A16" s="3" t="s">
        <v>51</v>
      </c>
      <c r="B16" s="19" t="s">
        <v>24</v>
      </c>
      <c r="C16" s="3" t="s">
        <v>5</v>
      </c>
      <c r="D16" s="2">
        <v>172.529</v>
      </c>
      <c r="E16" s="2"/>
    </row>
    <row r="17" spans="1:5" ht="18.75" customHeight="1">
      <c r="A17" s="2" t="s">
        <v>52</v>
      </c>
      <c r="B17" s="17" t="s">
        <v>21</v>
      </c>
      <c r="C17" s="2" t="s">
        <v>3</v>
      </c>
      <c r="D17" s="2">
        <v>99.4</v>
      </c>
      <c r="E17" s="2"/>
    </row>
    <row r="18" spans="1:5" ht="20.25" customHeight="1">
      <c r="A18" s="2" t="s">
        <v>53</v>
      </c>
      <c r="B18" s="17" t="s">
        <v>22</v>
      </c>
      <c r="C18" s="2" t="s">
        <v>25</v>
      </c>
      <c r="D18" s="2">
        <f>ROUND(D16/D51*1000,1)</f>
        <v>4.5</v>
      </c>
      <c r="E18" s="2"/>
    </row>
    <row r="19" spans="1:5" s="4" customFormat="1" ht="40.5" customHeight="1">
      <c r="A19" s="3">
        <v>2</v>
      </c>
      <c r="B19" s="18" t="s">
        <v>56</v>
      </c>
      <c r="C19" s="3" t="s">
        <v>5</v>
      </c>
      <c r="D19" s="12">
        <v>5301.4809999999998</v>
      </c>
      <c r="E19" s="2"/>
    </row>
    <row r="20" spans="1:5" ht="18.75" customHeight="1">
      <c r="A20" s="2" t="s">
        <v>54</v>
      </c>
      <c r="B20" s="17" t="s">
        <v>21</v>
      </c>
      <c r="C20" s="2" t="s">
        <v>3</v>
      </c>
      <c r="D20" s="13">
        <f>ROUND(D19/2285.026*100,1)</f>
        <v>232</v>
      </c>
      <c r="E20" s="2"/>
    </row>
    <row r="21" spans="1:5" ht="15" customHeight="1">
      <c r="A21" s="2" t="s">
        <v>55</v>
      </c>
      <c r="B21" s="17" t="s">
        <v>22</v>
      </c>
      <c r="C21" s="2" t="s">
        <v>25</v>
      </c>
      <c r="D21" s="2">
        <f>ROUND(D19/D51*1000,1)</f>
        <v>137.4</v>
      </c>
      <c r="E21" s="2"/>
    </row>
    <row r="22" spans="1:5" s="4" customFormat="1" ht="68.25" customHeight="1">
      <c r="A22" s="3">
        <v>3</v>
      </c>
      <c r="B22" s="18" t="s">
        <v>57</v>
      </c>
      <c r="C22" s="3" t="s">
        <v>5</v>
      </c>
      <c r="D22" s="2">
        <v>219.3</v>
      </c>
      <c r="E22" s="2"/>
    </row>
    <row r="23" spans="1:5" ht="19.5" customHeight="1">
      <c r="A23" s="2" t="s">
        <v>58</v>
      </c>
      <c r="B23" s="17" t="s">
        <v>21</v>
      </c>
      <c r="C23" s="2" t="s">
        <v>3</v>
      </c>
      <c r="D23" s="2">
        <v>86.5</v>
      </c>
      <c r="E23" s="2"/>
    </row>
    <row r="24" spans="1:5" ht="21" customHeight="1">
      <c r="A24" s="2" t="s">
        <v>59</v>
      </c>
      <c r="B24" s="17" t="s">
        <v>22</v>
      </c>
      <c r="C24" s="2" t="s">
        <v>25</v>
      </c>
      <c r="D24" s="2">
        <f>ROUND(D22/D51*1000,1)</f>
        <v>5.7</v>
      </c>
      <c r="E24" s="2"/>
    </row>
    <row r="25" spans="1:5" s="4" customFormat="1" ht="34.5" customHeight="1">
      <c r="A25" s="3">
        <v>4</v>
      </c>
      <c r="B25" s="18" t="s">
        <v>6</v>
      </c>
      <c r="C25" s="3" t="s">
        <v>26</v>
      </c>
      <c r="D25" s="2">
        <v>6.0359999999999996</v>
      </c>
      <c r="E25" s="2"/>
    </row>
    <row r="26" spans="1:5" ht="18" customHeight="1">
      <c r="A26" s="5" t="s">
        <v>61</v>
      </c>
      <c r="B26" s="17" t="s">
        <v>21</v>
      </c>
      <c r="C26" s="2" t="s">
        <v>3</v>
      </c>
      <c r="D26" s="13">
        <f>ROUND(D25/0.93*100,1)</f>
        <v>649</v>
      </c>
      <c r="E26" s="2"/>
    </row>
    <row r="27" spans="1:5" ht="30" customHeight="1">
      <c r="A27" s="2" t="s">
        <v>60</v>
      </c>
      <c r="B27" s="17" t="s">
        <v>16</v>
      </c>
      <c r="C27" s="2" t="s">
        <v>17</v>
      </c>
      <c r="D27" s="2">
        <f>ROUND(D25/D51*1000,1)</f>
        <v>0.2</v>
      </c>
      <c r="E27" s="2"/>
    </row>
    <row r="28" spans="1:5" s="7" customFormat="1" ht="29.25">
      <c r="A28" s="6">
        <v>5</v>
      </c>
      <c r="B28" s="19" t="s">
        <v>100</v>
      </c>
      <c r="C28" s="6" t="s">
        <v>7</v>
      </c>
      <c r="D28" s="9">
        <v>1.5209999999999999</v>
      </c>
      <c r="E28" s="9"/>
    </row>
    <row r="29" spans="1:5">
      <c r="A29" s="2" t="s">
        <v>62</v>
      </c>
      <c r="B29" s="17" t="s">
        <v>21</v>
      </c>
      <c r="C29" s="2" t="s">
        <v>3</v>
      </c>
      <c r="D29" s="2">
        <f>ROUND(D28/0.93*100,1)</f>
        <v>163.5</v>
      </c>
      <c r="E29" s="2"/>
    </row>
    <row r="30" spans="1:5" ht="30">
      <c r="A30" s="2" t="s">
        <v>63</v>
      </c>
      <c r="B30" s="17" t="s">
        <v>16</v>
      </c>
      <c r="C30" s="2" t="s">
        <v>17</v>
      </c>
      <c r="D30" s="13">
        <f>ROUND(D28/D51*1000,1)</f>
        <v>0</v>
      </c>
      <c r="E30" s="2"/>
    </row>
    <row r="31" spans="1:5" s="4" customFormat="1" ht="142.5" customHeight="1">
      <c r="A31" s="3">
        <v>6</v>
      </c>
      <c r="B31" s="18" t="s">
        <v>8</v>
      </c>
      <c r="C31" s="3" t="s">
        <v>5</v>
      </c>
      <c r="D31" s="12">
        <v>1503.8689999999999</v>
      </c>
      <c r="E31" s="2" t="s">
        <v>104</v>
      </c>
    </row>
    <row r="32" spans="1:5">
      <c r="A32" s="2" t="s">
        <v>64</v>
      </c>
      <c r="B32" s="17" t="s">
        <v>101</v>
      </c>
      <c r="C32" s="2" t="s">
        <v>3</v>
      </c>
      <c r="D32" s="2">
        <v>112.1</v>
      </c>
      <c r="E32" s="2"/>
    </row>
    <row r="33" spans="1:5" ht="20.25" customHeight="1">
      <c r="A33" s="2" t="s">
        <v>65</v>
      </c>
      <c r="B33" s="17" t="s">
        <v>22</v>
      </c>
      <c r="C33" s="2" t="s">
        <v>25</v>
      </c>
      <c r="D33" s="13">
        <f>ROUND(D31/D51*1000,1)</f>
        <v>39</v>
      </c>
      <c r="E33" s="2"/>
    </row>
    <row r="34" spans="1:5" s="4" customFormat="1" ht="142.5" customHeight="1">
      <c r="A34" s="3">
        <v>7</v>
      </c>
      <c r="B34" s="18" t="s">
        <v>9</v>
      </c>
      <c r="C34" s="3" t="s">
        <v>5</v>
      </c>
      <c r="D34" s="2">
        <v>75.183000000000007</v>
      </c>
      <c r="E34" s="2" t="s">
        <v>104</v>
      </c>
    </row>
    <row r="35" spans="1:5" ht="22.5" customHeight="1">
      <c r="A35" s="2" t="s">
        <v>66</v>
      </c>
      <c r="B35" s="17" t="s">
        <v>101</v>
      </c>
      <c r="C35" s="2" t="s">
        <v>3</v>
      </c>
      <c r="D35" s="13">
        <v>80</v>
      </c>
      <c r="E35" s="2"/>
    </row>
    <row r="36" spans="1:5" ht="22.5" customHeight="1">
      <c r="A36" s="2" t="s">
        <v>67</v>
      </c>
      <c r="B36" s="17" t="s">
        <v>22</v>
      </c>
      <c r="C36" s="2" t="s">
        <v>25</v>
      </c>
      <c r="D36" s="13">
        <f>ROUND(D34/D51*1000,1)</f>
        <v>1.9</v>
      </c>
      <c r="E36" s="2"/>
    </row>
    <row r="37" spans="1:5" s="7" customFormat="1" ht="45.75" customHeight="1">
      <c r="A37" s="6">
        <v>8</v>
      </c>
      <c r="B37" s="19" t="s">
        <v>68</v>
      </c>
      <c r="C37" s="6" t="s">
        <v>10</v>
      </c>
      <c r="D37" s="14">
        <v>10899</v>
      </c>
      <c r="E37" s="9"/>
    </row>
    <row r="38" spans="1:5">
      <c r="A38" s="2" t="s">
        <v>69</v>
      </c>
      <c r="B38" s="17" t="s">
        <v>21</v>
      </c>
      <c r="C38" s="2" t="s">
        <v>3</v>
      </c>
      <c r="D38" s="2">
        <v>97.9</v>
      </c>
      <c r="E38" s="2"/>
    </row>
    <row r="39" spans="1:5" s="4" customFormat="1" ht="28.5">
      <c r="A39" s="3">
        <v>9</v>
      </c>
      <c r="B39" s="18" t="s">
        <v>11</v>
      </c>
      <c r="C39" s="3" t="s">
        <v>12</v>
      </c>
      <c r="D39" s="11">
        <v>37336.699999999997</v>
      </c>
      <c r="E39" s="2"/>
    </row>
    <row r="40" spans="1:5" ht="19.5" customHeight="1">
      <c r="A40" s="2" t="s">
        <v>70</v>
      </c>
      <c r="B40" s="17" t="s">
        <v>21</v>
      </c>
      <c r="C40" s="2" t="s">
        <v>3</v>
      </c>
      <c r="D40" s="2">
        <v>106.2</v>
      </c>
      <c r="E40" s="2"/>
    </row>
    <row r="41" spans="1:5" s="7" customFormat="1" ht="54" customHeight="1">
      <c r="A41" s="6">
        <v>10</v>
      </c>
      <c r="B41" s="19" t="s">
        <v>13</v>
      </c>
      <c r="C41" s="6" t="s">
        <v>71</v>
      </c>
      <c r="D41" s="9">
        <f>ROUND(((284+203)/2)/21270*100,1)</f>
        <v>1.1000000000000001</v>
      </c>
      <c r="E41" s="9" t="s">
        <v>108</v>
      </c>
    </row>
    <row r="42" spans="1:5" s="8" customFormat="1" ht="45">
      <c r="A42" s="6">
        <v>11</v>
      </c>
      <c r="B42" s="20" t="s">
        <v>73</v>
      </c>
      <c r="C42" s="9" t="s">
        <v>10</v>
      </c>
      <c r="D42" s="9">
        <v>203</v>
      </c>
      <c r="E42" s="9" t="s">
        <v>105</v>
      </c>
    </row>
    <row r="43" spans="1:5" s="8" customFormat="1" ht="17.25" customHeight="1">
      <c r="A43" s="9" t="s">
        <v>72</v>
      </c>
      <c r="B43" s="20" t="s">
        <v>21</v>
      </c>
      <c r="C43" s="9" t="s">
        <v>3</v>
      </c>
      <c r="D43" s="9">
        <f>ROUND(203/284*100,1)</f>
        <v>71.5</v>
      </c>
      <c r="E43" s="9" t="s">
        <v>106</v>
      </c>
    </row>
    <row r="44" spans="1:5" s="7" customFormat="1" ht="42.75">
      <c r="A44" s="6">
        <v>12</v>
      </c>
      <c r="B44" s="19" t="s">
        <v>74</v>
      </c>
      <c r="C44" s="6" t="s">
        <v>10</v>
      </c>
      <c r="D44" s="9" t="s">
        <v>109</v>
      </c>
      <c r="E44" s="9" t="s">
        <v>107</v>
      </c>
    </row>
    <row r="45" spans="1:5" s="7" customFormat="1" ht="60" customHeight="1">
      <c r="A45" s="6">
        <v>13</v>
      </c>
      <c r="B45" s="19" t="s">
        <v>75</v>
      </c>
      <c r="C45" s="6" t="s">
        <v>27</v>
      </c>
      <c r="D45" s="9">
        <v>1.5</v>
      </c>
      <c r="E45" s="9"/>
    </row>
    <row r="46" spans="1:5" s="7" customFormat="1">
      <c r="A46" s="6">
        <v>14</v>
      </c>
      <c r="B46" s="19" t="s">
        <v>76</v>
      </c>
      <c r="C46" s="6"/>
      <c r="D46" s="9"/>
      <c r="E46" s="9"/>
    </row>
    <row r="47" spans="1:5">
      <c r="A47" s="2" t="s">
        <v>77</v>
      </c>
      <c r="B47" s="20" t="s">
        <v>79</v>
      </c>
      <c r="C47" s="2" t="s">
        <v>10</v>
      </c>
      <c r="D47" s="14">
        <v>38735</v>
      </c>
      <c r="E47" s="2"/>
    </row>
    <row r="48" spans="1:5">
      <c r="A48" s="2" t="s">
        <v>78</v>
      </c>
      <c r="B48" s="20" t="s">
        <v>80</v>
      </c>
      <c r="C48" s="2" t="s">
        <v>10</v>
      </c>
      <c r="D48" s="14">
        <v>38434</v>
      </c>
      <c r="E48" s="2"/>
    </row>
    <row r="49" spans="1:5">
      <c r="A49" s="2" t="s">
        <v>81</v>
      </c>
      <c r="B49" s="17" t="s">
        <v>28</v>
      </c>
      <c r="C49" s="2" t="s">
        <v>10</v>
      </c>
      <c r="D49" s="14">
        <f>D48-D47</f>
        <v>-301</v>
      </c>
      <c r="E49" s="2"/>
    </row>
    <row r="50" spans="1:5">
      <c r="A50" s="2" t="s">
        <v>82</v>
      </c>
      <c r="B50" s="17" t="s">
        <v>18</v>
      </c>
      <c r="C50" s="2" t="s">
        <v>3</v>
      </c>
      <c r="D50" s="15">
        <f>ROUND(D48/D47*100,1)</f>
        <v>99.2</v>
      </c>
      <c r="E50" s="2"/>
    </row>
    <row r="51" spans="1:5" s="7" customFormat="1" ht="17.25" customHeight="1">
      <c r="A51" s="6">
        <v>15</v>
      </c>
      <c r="B51" s="19" t="s">
        <v>83</v>
      </c>
      <c r="C51" s="6" t="s">
        <v>10</v>
      </c>
      <c r="D51" s="14">
        <v>38585</v>
      </c>
      <c r="E51" s="9"/>
    </row>
    <row r="52" spans="1:5" s="4" customFormat="1">
      <c r="A52" s="3">
        <v>16</v>
      </c>
      <c r="B52" s="18" t="s">
        <v>29</v>
      </c>
      <c r="C52" s="3" t="s">
        <v>10</v>
      </c>
      <c r="D52" s="2">
        <v>361</v>
      </c>
      <c r="E52" s="2"/>
    </row>
    <row r="53" spans="1:5">
      <c r="A53" s="2" t="s">
        <v>84</v>
      </c>
      <c r="B53" s="17" t="s">
        <v>21</v>
      </c>
      <c r="C53" s="2" t="s">
        <v>3</v>
      </c>
      <c r="D53" s="2">
        <f>ROUND(361/455*100,1)</f>
        <v>79.3</v>
      </c>
      <c r="E53" s="2"/>
    </row>
    <row r="54" spans="1:5">
      <c r="A54" s="2" t="s">
        <v>85</v>
      </c>
      <c r="B54" s="17" t="s">
        <v>14</v>
      </c>
      <c r="C54" s="2" t="s">
        <v>30</v>
      </c>
      <c r="D54" s="2">
        <f>ROUND(D52/D51*1000,1)</f>
        <v>9.4</v>
      </c>
      <c r="E54" s="2"/>
    </row>
    <row r="55" spans="1:5" s="4" customFormat="1">
      <c r="A55" s="3">
        <v>17</v>
      </c>
      <c r="B55" s="18" t="s">
        <v>31</v>
      </c>
      <c r="C55" s="3" t="s">
        <v>10</v>
      </c>
      <c r="D55" s="2">
        <v>444</v>
      </c>
      <c r="E55" s="2"/>
    </row>
    <row r="56" spans="1:5">
      <c r="A56" s="2" t="s">
        <v>86</v>
      </c>
      <c r="B56" s="17" t="s">
        <v>21</v>
      </c>
      <c r="C56" s="2" t="s">
        <v>3</v>
      </c>
      <c r="D56" s="2">
        <f>ROUND(444/515*100,1)</f>
        <v>86.2</v>
      </c>
      <c r="E56" s="2"/>
    </row>
    <row r="57" spans="1:5">
      <c r="A57" s="2" t="s">
        <v>87</v>
      </c>
      <c r="B57" s="17" t="s">
        <v>15</v>
      </c>
      <c r="C57" s="2" t="s">
        <v>30</v>
      </c>
      <c r="D57" s="2">
        <f>ROUND(D55/D51*1000,1)</f>
        <v>11.5</v>
      </c>
      <c r="E57" s="2"/>
    </row>
    <row r="58" spans="1:5" s="4" customFormat="1">
      <c r="A58" s="3">
        <v>18</v>
      </c>
      <c r="B58" s="18" t="s">
        <v>34</v>
      </c>
      <c r="C58" s="3" t="s">
        <v>10</v>
      </c>
      <c r="D58" s="2">
        <f>D52-D55</f>
        <v>-83</v>
      </c>
      <c r="E58" s="2"/>
    </row>
    <row r="59" spans="1:5" s="8" customFormat="1" ht="30">
      <c r="A59" s="9" t="s">
        <v>88</v>
      </c>
      <c r="B59" s="20" t="s">
        <v>89</v>
      </c>
      <c r="C59" s="9" t="s">
        <v>30</v>
      </c>
      <c r="D59" s="9">
        <f>D54-D57</f>
        <v>-2.0999999999999996</v>
      </c>
      <c r="E59" s="9"/>
    </row>
    <row r="60" spans="1:5" s="4" customFormat="1">
      <c r="A60" s="3">
        <v>19</v>
      </c>
      <c r="B60" s="18" t="s">
        <v>32</v>
      </c>
      <c r="C60" s="3" t="s">
        <v>10</v>
      </c>
      <c r="D60" s="2">
        <v>899</v>
      </c>
      <c r="E60" s="2"/>
    </row>
    <row r="61" spans="1:5">
      <c r="A61" s="2" t="s">
        <v>90</v>
      </c>
      <c r="B61" s="17" t="s">
        <v>21</v>
      </c>
      <c r="C61" s="2" t="s">
        <v>3</v>
      </c>
      <c r="D61" s="13">
        <f>ROUND(D60/936*100,1)</f>
        <v>96</v>
      </c>
      <c r="E61" s="2"/>
    </row>
    <row r="62" spans="1:5" s="4" customFormat="1">
      <c r="A62" s="3">
        <v>20</v>
      </c>
      <c r="B62" s="18" t="s">
        <v>33</v>
      </c>
      <c r="C62" s="3" t="s">
        <v>10</v>
      </c>
      <c r="D62" s="16">
        <v>1117</v>
      </c>
      <c r="E62" s="2"/>
    </row>
    <row r="63" spans="1:5">
      <c r="A63" s="2" t="s">
        <v>91</v>
      </c>
      <c r="B63" s="17" t="s">
        <v>21</v>
      </c>
      <c r="C63" s="2" t="s">
        <v>3</v>
      </c>
      <c r="D63" s="13">
        <f>ROUND(D62/1047*100,1)</f>
        <v>106.7</v>
      </c>
      <c r="E63" s="2"/>
    </row>
    <row r="64" spans="1:5" s="4" customFormat="1" ht="28.5">
      <c r="A64" s="3">
        <v>21</v>
      </c>
      <c r="B64" s="18" t="s">
        <v>35</v>
      </c>
      <c r="C64" s="3" t="s">
        <v>10</v>
      </c>
      <c r="D64" s="16">
        <f>D60-D62</f>
        <v>-218</v>
      </c>
      <c r="E64" s="2"/>
    </row>
    <row r="65" spans="1:5" s="8" customFormat="1" ht="30">
      <c r="A65" s="9" t="s">
        <v>92</v>
      </c>
      <c r="B65" s="20" t="s">
        <v>93</v>
      </c>
      <c r="C65" s="9" t="s">
        <v>30</v>
      </c>
      <c r="D65" s="9">
        <f>ROUND(D64/D51*1000,1)</f>
        <v>-5.6</v>
      </c>
      <c r="E65" s="9"/>
    </row>
    <row r="66" spans="1:5" s="4" customFormat="1" ht="15.75">
      <c r="A66" s="3">
        <v>22</v>
      </c>
      <c r="B66" s="21" t="s">
        <v>36</v>
      </c>
      <c r="C66" s="3" t="s">
        <v>37</v>
      </c>
      <c r="D66" s="2">
        <v>279</v>
      </c>
      <c r="E66" s="2"/>
    </row>
    <row r="67" spans="1:5" ht="15.75">
      <c r="A67" s="2" t="s">
        <v>94</v>
      </c>
      <c r="B67" s="22" t="s">
        <v>21</v>
      </c>
      <c r="C67" s="2" t="s">
        <v>3</v>
      </c>
      <c r="D67" s="2">
        <f>ROUND(D66/265*100,1)</f>
        <v>105.3</v>
      </c>
      <c r="E67" s="2"/>
    </row>
    <row r="68" spans="1:5" s="4" customFormat="1" ht="15.75">
      <c r="A68" s="3">
        <v>23</v>
      </c>
      <c r="B68" s="21" t="s">
        <v>38</v>
      </c>
      <c r="C68" s="3" t="s">
        <v>37</v>
      </c>
      <c r="D68" s="2">
        <v>186</v>
      </c>
      <c r="E68" s="2"/>
    </row>
    <row r="69" spans="1:5" ht="15.75">
      <c r="A69" s="2" t="s">
        <v>95</v>
      </c>
      <c r="B69" s="22" t="s">
        <v>21</v>
      </c>
      <c r="C69" s="2" t="s">
        <v>3</v>
      </c>
      <c r="D69" s="2">
        <f>ROUND(D68/181*100,1)</f>
        <v>102.8</v>
      </c>
      <c r="E69" s="2"/>
    </row>
    <row r="70" spans="1:5" s="4" customFormat="1" ht="47.25">
      <c r="A70" s="3">
        <v>24</v>
      </c>
      <c r="B70" s="21" t="s">
        <v>97</v>
      </c>
      <c r="C70" s="3" t="s">
        <v>10</v>
      </c>
      <c r="D70" s="14">
        <v>21237</v>
      </c>
      <c r="E70" s="2"/>
    </row>
    <row r="71" spans="1:5" ht="15.75">
      <c r="A71" s="2" t="s">
        <v>96</v>
      </c>
      <c r="B71" s="22" t="s">
        <v>21</v>
      </c>
      <c r="C71" s="2" t="s">
        <v>3</v>
      </c>
      <c r="D71" s="2">
        <f>ROUND(D70/21563*100,1)</f>
        <v>98.5</v>
      </c>
      <c r="E71" s="2"/>
    </row>
    <row r="73" spans="1:5" ht="30.75" customHeight="1">
      <c r="A73" s="23" t="s">
        <v>99</v>
      </c>
      <c r="B73" s="23"/>
      <c r="C73" s="23"/>
      <c r="D73" s="23"/>
      <c r="E73" s="23"/>
    </row>
    <row r="75" spans="1:5" ht="75" customHeight="1">
      <c r="A75" s="25" t="s">
        <v>110</v>
      </c>
      <c r="B75" s="25"/>
      <c r="C75" s="25"/>
      <c r="D75" s="25"/>
      <c r="E75" s="25"/>
    </row>
  </sheetData>
  <mergeCells count="4">
    <mergeCell ref="A73:E73"/>
    <mergeCell ref="A1:E1"/>
    <mergeCell ref="A2:E2"/>
    <mergeCell ref="A75:E75"/>
  </mergeCells>
  <pageMargins left="0.78740157480314965" right="0" top="0.59055118110236227" bottom="0.39370078740157483" header="0.19685039370078741" footer="0"/>
  <pageSetup paperSize="9" scale="75" fitToHeight="0" orientation="portrait" horizontalDpi="180" verticalDpi="180" r:id="rId1"/>
  <headerFooter>
    <oddHeader>&amp;R&amp;"Times New Roman,полужирный"&amp;10Союз городов Центра и Севера-Запада России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Итоговый вариант анкеты</vt:lpstr>
      <vt:lpstr>Лист3</vt:lpstr>
      <vt:lpstr>'Итоговый вариант анкеты'!Заголовки_для_печати</vt:lpstr>
      <vt:lpstr>'Итоговый вариант анкеты'!Область_печати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2018-06-21T08:45:29Z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