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255" windowHeight="120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Лист1!$6:$7</definedName>
    <definedName name="_xlnm.Print_Area" localSheetId="0">Лист1!$A$1:$G$87</definedName>
  </definedNames>
  <calcPr calcId="125725" iterate="1" iterateCount="201" calcOnSave="0"/>
</workbook>
</file>

<file path=xl/calcChain.xml><?xml version="1.0" encoding="utf-8"?>
<calcChain xmlns="http://schemas.openxmlformats.org/spreadsheetml/2006/main">
  <c r="F35" i="1"/>
  <c r="D35"/>
  <c r="F34"/>
  <c r="E34"/>
  <c r="E37"/>
  <c r="F37"/>
  <c r="F32"/>
  <c r="F56"/>
  <c r="E56"/>
  <c r="D56"/>
  <c r="F23"/>
  <c r="F20"/>
  <c r="F17"/>
  <c r="F43"/>
  <c r="F49"/>
  <c r="F26"/>
  <c r="F25"/>
  <c r="E25"/>
  <c r="D25"/>
  <c r="E82"/>
  <c r="D82"/>
  <c r="D80"/>
  <c r="F80"/>
  <c r="E80"/>
  <c r="F78"/>
  <c r="E78"/>
  <c r="D78"/>
  <c r="F74"/>
  <c r="E74"/>
  <c r="F72"/>
  <c r="E72"/>
  <c r="F67"/>
  <c r="E67"/>
  <c r="F64"/>
  <c r="E64"/>
  <c r="F61"/>
  <c r="F60"/>
  <c r="D17"/>
  <c r="E22"/>
  <c r="F68"/>
  <c r="D68"/>
  <c r="F65"/>
  <c r="F70" s="1"/>
  <c r="D65"/>
  <c r="D70" s="1"/>
  <c r="D46"/>
  <c r="D49"/>
  <c r="D43"/>
  <c r="D40"/>
  <c r="D32"/>
  <c r="D26"/>
  <c r="D23"/>
  <c r="D20"/>
  <c r="E69"/>
  <c r="F69"/>
  <c r="D69"/>
  <c r="E75"/>
  <c r="F75"/>
  <c r="F76" s="1"/>
  <c r="D75"/>
  <c r="D76" s="1"/>
</calcChain>
</file>

<file path=xl/sharedStrings.xml><?xml version="1.0" encoding="utf-8"?>
<sst xmlns="http://schemas.openxmlformats.org/spreadsheetml/2006/main" count="292" uniqueCount="148">
  <si>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</si>
  <si>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</si>
  <si>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</si>
  <si>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</si>
  <si>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</si>
  <si>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</si>
  <si>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</si>
  <si>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</si>
  <si>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</si>
  <si>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</si>
  <si>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</si>
  <si>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</si>
  <si>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</si>
  <si>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indexed="8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indexed="8"/>
        <rFont val="Times New Roman"/>
        <family val="1"/>
        <charset val="204"/>
      </rPr>
      <t xml:space="preserve">
</t>
    </r>
    <r>
      <rPr>
        <sz val="9"/>
        <color indexed="8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</si>
  <si>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</si>
  <si>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</si>
  <si>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</si>
  <si>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</si>
  <si>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</si>
  <si>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</si>
  <si>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indexed="8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</si>
  <si>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</si>
  <si>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</si>
  <si>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</si>
  <si>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</si>
  <si>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</si>
  <si>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</si>
  <si>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</si>
  <si>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</si>
  <si>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</si>
  <si>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</si>
  <si>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</si>
  <si>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</si>
  <si>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</si>
  <si>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</si>
  <si>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</si>
  <si>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</si>
  <si>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</si>
  <si>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</si>
  <si>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</si>
  <si>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</si>
  <si>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</si>
  <si>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</si>
  <si>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</si>
  <si>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</si>
  <si>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</si>
  <si>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</si>
  <si>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</si>
  <si>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</si>
  <si>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</si>
  <si>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</si>
  <si>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</si>
  <si>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</si>
  <si>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</si>
  <si>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</si>
  <si>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</si>
  <si>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</si>
  <si>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</si>
  <si>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</si>
  <si>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</si>
  <si>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</si>
  <si>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</si>
  <si>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</si>
  <si>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</si>
  <si>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</si>
  <si>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</si>
  <si>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</si>
  <si>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indexed="8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</si>
  <si>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indexed="8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</si>
  <si>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indexed="8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</si>
  <si>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indexed="8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</si>
  <si>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</si>
  <si>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(по крупным и средним организациям)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</si>
  <si>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</si>
  <si>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</si>
  <si>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</si>
  <si>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</si>
  <si>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</si>
  <si>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</si>
  <si>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</si>
  <si>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</si>
  <si>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</si>
  <si>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</si>
  <si>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</si>
  <si>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</si>
  <si>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indexed="8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</si>
  <si>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</si>
  <si>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</si>
  <si>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</si>
  <si>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</si>
  <si>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</si>
  <si>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</si>
  <si>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</si>
  <si>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х</t>
  </si>
  <si>
    <t>Данные считаются только по Вологодской области, в разрезе МО Вологодской области не рассчитываются.</t>
  </si>
  <si>
    <t>городской округ город Череповец Вологодской области</t>
  </si>
  <si>
    <t>Источник информации - Территориальный орган Федеральной службы государственной статистики по Вологодской области</t>
  </si>
  <si>
    <t>Данные по полному кругу организаций отсутствуют.</t>
  </si>
  <si>
    <r>
      <t xml:space="preserve">Уровень безработицы </t>
    </r>
    <r>
      <rPr>
        <sz val="9"/>
        <rFont val="Times New Roman"/>
        <family val="1"/>
        <charset val="204"/>
      </rPr>
      <t>(</t>
    </r>
    <r>
      <rPr>
        <b/>
        <u/>
        <sz val="9"/>
        <color indexed="10"/>
        <rFont val="Times New Roman"/>
        <family val="1"/>
        <charset val="204"/>
      </rPr>
      <t>к численности рабочей силы</t>
    </r>
    <r>
      <rPr>
        <sz val="9"/>
        <rFont val="Times New Roman"/>
        <family val="1"/>
        <charset val="204"/>
      </rPr>
      <t>)</t>
    </r>
  </si>
  <si>
    <t>К численности рабочей силы.</t>
  </si>
  <si>
    <r>
      <t xml:space="preserve">% к предыдущему году в </t>
    </r>
    <r>
      <rPr>
        <u/>
        <sz val="11"/>
        <color indexed="10"/>
        <rFont val="Times New Roman"/>
        <family val="1"/>
        <charset val="204"/>
      </rPr>
      <t>действующих</t>
    </r>
    <r>
      <rPr>
        <sz val="11"/>
        <color indexed="8"/>
        <rFont val="Times New Roman"/>
        <family val="1"/>
        <charset val="204"/>
      </rPr>
      <t xml:space="preserve"> ценах</t>
    </r>
  </si>
  <si>
    <t>С 2022 года данные по полному кругу организаций отсутствуют.</t>
  </si>
  <si>
    <t>184,1</t>
  </si>
  <si>
    <t>185,3</t>
  </si>
  <si>
    <t>111,8</t>
  </si>
  <si>
    <t>99,8</t>
  </si>
  <si>
    <t>99,7</t>
  </si>
  <si>
    <t>*</t>
  </si>
  <si>
    <t>**</t>
  </si>
  <si>
    <t>2020-2021 без учета итогов ВПН-2020 и передвижки границ трудоспособного возраста.</t>
  </si>
  <si>
    <t>нет данных</t>
  </si>
  <si>
    <t>2021 - уточненные данные, 2020 - оперативные данные.</t>
  </si>
  <si>
    <t>по сопоставимому кругу организаций</t>
  </si>
  <si>
    <t>2020-2021 - уточненные данные, 2022 - оперативные данные.</t>
  </si>
  <si>
    <t>94,9</t>
  </si>
  <si>
    <t>105,4</t>
  </si>
  <si>
    <t>90,3</t>
  </si>
  <si>
    <t>2021-2022 - Оперативные данные</t>
  </si>
  <si>
    <t>122,5</t>
  </si>
  <si>
    <t>*Здесь и далее по показателю: С учетом итогов ВПН-2020 данные по среднегодовой численности населения за  2021 год для расчета показателя отсутствуют.</t>
  </si>
  <si>
    <t>2020 год - без учета итогов ВПН-2020.
2021 и 2022 году с учетов итогов ВПН-2020. **В связи с неполным учетом итогов ВПН-2020 расчет динамики за 2021 год является некорректным.</t>
  </si>
  <si>
    <t>***</t>
  </si>
  <si>
    <t>2020 - без учета итогов ВПН-2020. ***С учетом итогов ВПН-2020 данные по 2021 году отсутствуют.
2022 -  с учетом итогов ВПН-2020.</t>
  </si>
  <si>
    <t>*С учетом итогов ВПН-2020 данные по среднегодовой численности населения за  2021 год для расчета показателя отсутствуют.</t>
  </si>
  <si>
    <r>
      <t>Значение показателя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</si>
  <si>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t>111,5</t>
  </si>
  <si>
    <t>98,3</t>
  </si>
  <si>
    <t>По сопоставимому кругу организаций</t>
  </si>
  <si>
    <t>3,3</t>
  </si>
  <si>
    <t>1,2</t>
  </si>
  <si>
    <t>1,3</t>
  </si>
  <si>
    <t>0,5</t>
  </si>
  <si>
    <t>103,5</t>
  </si>
  <si>
    <t>102,4</t>
  </si>
  <si>
    <t>85,3</t>
  </si>
  <si>
    <t>114,4</t>
  </si>
  <si>
    <t>В фактических ценах.</t>
  </si>
  <si>
    <t>Без субъектов малого предпринимательства, включая организации с численностью работников до 15 человек, не относящиеся к субъектам малого предпринимательства.</t>
  </si>
  <si>
    <t>93,1</t>
  </si>
  <si>
    <t>106,7</t>
  </si>
  <si>
    <r>
      <t xml:space="preserve">Ф.И.О. лица, ответственного за предоставление данных анкеты: </t>
    </r>
    <r>
      <rPr>
        <b/>
        <u/>
        <sz val="11"/>
        <color indexed="8"/>
        <rFont val="Times New Roman"/>
        <family val="1"/>
        <charset val="204"/>
      </rPr>
      <t>Митичева Светлана Дмитриевна</t>
    </r>
  </si>
  <si>
    <r>
      <rPr>
        <b/>
        <sz val="11"/>
        <color indexed="8"/>
        <rFont val="Times New Roman"/>
        <family val="1"/>
        <charset val="204"/>
      </rPr>
      <t>Телефон:</t>
    </r>
    <r>
      <rPr>
        <sz val="11"/>
        <color indexed="8"/>
        <rFont val="Times New Roman"/>
        <family val="1"/>
        <charset val="204"/>
      </rPr>
      <t xml:space="preserve">. </t>
    </r>
    <r>
      <rPr>
        <u/>
        <sz val="11"/>
        <color indexed="8"/>
        <rFont val="Times New Roman"/>
        <family val="1"/>
        <charset val="204"/>
      </rPr>
      <t>+7 (8202) 77 10 70, 8 921 681 14 94</t>
    </r>
  </si>
  <si>
    <r>
      <rPr>
        <b/>
        <sz val="11"/>
        <color indexed="8"/>
        <rFont val="Times New Roman"/>
        <family val="1"/>
        <charset val="204"/>
      </rPr>
      <t xml:space="preserve">Адрес электронной почты: </t>
    </r>
    <r>
      <rPr>
        <u/>
        <sz val="11"/>
        <color indexed="8"/>
        <rFont val="Times New Roman"/>
        <family val="1"/>
        <charset val="204"/>
      </rPr>
      <t>MitichevaSD@cherepovetscity.ru</t>
    </r>
  </si>
  <si>
    <r>
      <t xml:space="preserve">Комментарий
</t>
    </r>
    <r>
      <rPr>
        <b/>
        <sz val="10"/>
        <color indexed="8"/>
        <rFont val="Times New Roman"/>
        <family val="1"/>
        <charset val="204"/>
      </rPr>
      <t>(при необходимости)</t>
    </r>
  </si>
  <si>
    <r>
      <rPr>
        <vertAlign val="superscript"/>
        <sz val="11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  </r>
  </si>
  <si>
    <t>2020-2021 - уточненные данные, 2022 - оперативные данные</t>
  </si>
  <si>
    <r>
      <t xml:space="preserve">% к предыдущему году в </t>
    </r>
    <r>
      <rPr>
        <sz val="11"/>
        <color indexed="49"/>
        <rFont val="Times New Roman"/>
        <family val="1"/>
        <charset val="204"/>
      </rPr>
      <t>действующих ценах</t>
    </r>
  </si>
  <si>
    <t>По договорам строительного подряда. Оперативные данные.
2022 - 8115,9 млн руб., или 62,8% - по виду детельности "Строительство".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</si>
</sst>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11"/>
      <color indexed="10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1"/>
      <color indexed="4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165" fontId="2" fillId="2" borderId="3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s\&#1057;&#1058;&#1040;&#1058;&#1048;&#1057;&#1058;&#1048;&#1050;&#1040;\&#1057;&#1090;&#1072;&#1090;&#1080;&#1089;&#1090;&#1080;&#1082;&#1072;%202021\&#1054;&#1073;&#1098;&#1077;&#1084;%20&#1086;&#1090;&#1075;&#1088;&#1091;&#1079;&#1082;&#1080;_2021\&#1054;&#1073;&#1098;&#1077;&#1084;%20&#1086;&#1090;&#1075;&#1088;&#1091;&#1079;&#1082;&#1080;_0513-05026%20202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ложка 1"/>
      <sheetName val="Обложка 2"/>
      <sheetName val="обозначение"/>
      <sheetName val="Содержание"/>
      <sheetName val="Отгрузка_обл "/>
      <sheetName val="Отгрузка_рай"/>
      <sheetName val="Отгрузка_место"/>
      <sheetName val="Методоло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98">
          <cell r="C498" t="str">
            <v>119,0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E57" sqref="E57"/>
    </sheetView>
  </sheetViews>
  <sheetFormatPr defaultRowHeight="15"/>
  <cols>
    <col min="1" max="1" width="4.7109375" style="68" customWidth="1"/>
    <col min="2" max="2" width="34.42578125" style="64" customWidth="1"/>
    <col min="3" max="3" width="11.140625" style="64" customWidth="1"/>
    <col min="4" max="6" width="13" style="64" customWidth="1"/>
    <col min="7" max="7" width="28.7109375" style="64" customWidth="1"/>
    <col min="8" max="16384" width="9.140625" style="64"/>
  </cols>
  <sheetData>
    <row r="1" spans="1:7" ht="51" customHeight="1">
      <c r="A1" s="78" t="s">
        <v>84</v>
      </c>
      <c r="B1" s="78"/>
      <c r="C1" s="78"/>
      <c r="D1" s="78"/>
      <c r="E1" s="78"/>
      <c r="F1" s="78"/>
      <c r="G1" s="78"/>
    </row>
    <row r="2" spans="1:7" ht="20.25" customHeight="1">
      <c r="A2" s="79" t="s">
        <v>92</v>
      </c>
      <c r="B2" s="79"/>
      <c r="C2" s="79"/>
      <c r="D2" s="79"/>
      <c r="E2" s="79"/>
      <c r="F2" s="79"/>
      <c r="G2" s="79"/>
    </row>
    <row r="3" spans="1:7" ht="19.5" customHeight="1">
      <c r="A3" s="83" t="s">
        <v>95</v>
      </c>
      <c r="B3" s="79"/>
      <c r="C3" s="79"/>
      <c r="D3" s="79"/>
      <c r="E3" s="79"/>
      <c r="F3" s="79"/>
      <c r="G3" s="79"/>
    </row>
    <row r="4" spans="1:7" ht="36.75" customHeight="1">
      <c r="A4" s="84" t="s">
        <v>96</v>
      </c>
      <c r="B4" s="84"/>
      <c r="C4" s="84"/>
      <c r="D4" s="84"/>
      <c r="E4" s="84"/>
      <c r="F4" s="84"/>
      <c r="G4" s="84"/>
    </row>
    <row r="6" spans="1:7" ht="24" customHeight="1">
      <c r="A6" s="85" t="s">
        <v>0</v>
      </c>
      <c r="B6" s="85" t="s">
        <v>1</v>
      </c>
      <c r="C6" s="85" t="s">
        <v>2</v>
      </c>
      <c r="D6" s="80" t="s">
        <v>124</v>
      </c>
      <c r="E6" s="81"/>
      <c r="F6" s="82"/>
      <c r="G6" s="85" t="s">
        <v>143</v>
      </c>
    </row>
    <row r="7" spans="1:7" ht="19.5" customHeight="1">
      <c r="A7" s="86"/>
      <c r="B7" s="86"/>
      <c r="C7" s="86"/>
      <c r="D7" s="56" t="s">
        <v>80</v>
      </c>
      <c r="E7" s="56" t="s">
        <v>79</v>
      </c>
      <c r="F7" s="2" t="s">
        <v>78</v>
      </c>
      <c r="G7" s="86"/>
    </row>
    <row r="8" spans="1:7" ht="89.25" customHeight="1">
      <c r="A8" s="90" t="s">
        <v>3</v>
      </c>
      <c r="B8" s="36" t="s">
        <v>85</v>
      </c>
      <c r="C8" s="37" t="s">
        <v>4</v>
      </c>
      <c r="D8" s="37" t="s">
        <v>93</v>
      </c>
      <c r="E8" s="37" t="s">
        <v>93</v>
      </c>
      <c r="F8" s="38" t="s">
        <v>93</v>
      </c>
      <c r="G8" s="87" t="s">
        <v>94</v>
      </c>
    </row>
    <row r="9" spans="1:7" ht="18" customHeight="1">
      <c r="A9" s="91"/>
      <c r="B9" s="39" t="s">
        <v>5</v>
      </c>
      <c r="C9" s="37"/>
      <c r="D9" s="37"/>
      <c r="E9" s="37"/>
      <c r="F9" s="38"/>
      <c r="G9" s="88"/>
    </row>
    <row r="10" spans="1:7" ht="21" customHeight="1">
      <c r="A10" s="40" t="s">
        <v>6</v>
      </c>
      <c r="B10" s="41" t="s">
        <v>7</v>
      </c>
      <c r="C10" s="42" t="s">
        <v>4</v>
      </c>
      <c r="D10" s="37" t="s">
        <v>93</v>
      </c>
      <c r="E10" s="37" t="s">
        <v>93</v>
      </c>
      <c r="F10" s="38" t="s">
        <v>93</v>
      </c>
      <c r="G10" s="88"/>
    </row>
    <row r="11" spans="1:7" ht="49.5" customHeight="1">
      <c r="A11" s="40" t="s">
        <v>8</v>
      </c>
      <c r="B11" s="43" t="s">
        <v>9</v>
      </c>
      <c r="C11" s="42" t="s">
        <v>4</v>
      </c>
      <c r="D11" s="37" t="s">
        <v>93</v>
      </c>
      <c r="E11" s="37" t="s">
        <v>93</v>
      </c>
      <c r="F11" s="38" t="s">
        <v>93</v>
      </c>
      <c r="G11" s="88"/>
    </row>
    <row r="12" spans="1:7" ht="63" customHeight="1">
      <c r="A12" s="40" t="s">
        <v>10</v>
      </c>
      <c r="B12" s="43" t="s">
        <v>11</v>
      </c>
      <c r="C12" s="42" t="s">
        <v>4</v>
      </c>
      <c r="D12" s="37" t="s">
        <v>93</v>
      </c>
      <c r="E12" s="37" t="s">
        <v>93</v>
      </c>
      <c r="F12" s="38" t="s">
        <v>93</v>
      </c>
      <c r="G12" s="89"/>
    </row>
    <row r="13" spans="1:7" ht="117.75" customHeight="1">
      <c r="A13" s="72" t="s">
        <v>12</v>
      </c>
      <c r="B13" s="3" t="s">
        <v>13</v>
      </c>
      <c r="C13" s="2" t="s">
        <v>74</v>
      </c>
      <c r="D13" s="6">
        <v>567568.1</v>
      </c>
      <c r="E13" s="6">
        <v>1045582.6</v>
      </c>
      <c r="F13" s="6">
        <v>991061.03839999996</v>
      </c>
      <c r="G13" s="7" t="s">
        <v>145</v>
      </c>
    </row>
    <row r="14" spans="1:7" ht="35.25" customHeight="1">
      <c r="A14" s="73"/>
      <c r="B14" s="3" t="s">
        <v>5</v>
      </c>
      <c r="C14" s="4"/>
      <c r="D14" s="4" t="s">
        <v>105</v>
      </c>
      <c r="E14" s="57" t="s">
        <v>102</v>
      </c>
      <c r="F14" s="57">
        <v>95</v>
      </c>
      <c r="G14" s="7" t="s">
        <v>112</v>
      </c>
    </row>
    <row r="15" spans="1:7" ht="51" customHeight="1">
      <c r="A15" s="72" t="s">
        <v>14</v>
      </c>
      <c r="B15" s="8" t="s">
        <v>7</v>
      </c>
      <c r="C15" s="56" t="s">
        <v>74</v>
      </c>
      <c r="D15" s="6">
        <v>557948.1</v>
      </c>
      <c r="E15" s="6">
        <v>1034609.1</v>
      </c>
      <c r="F15" s="9">
        <v>980137.4719</v>
      </c>
      <c r="G15" s="7" t="s">
        <v>145</v>
      </c>
    </row>
    <row r="16" spans="1:7" ht="31.5" customHeight="1">
      <c r="A16" s="74"/>
      <c r="B16" s="3" t="s">
        <v>73</v>
      </c>
      <c r="C16" s="4" t="s">
        <v>4</v>
      </c>
      <c r="D16" s="4" t="s">
        <v>106</v>
      </c>
      <c r="E16" s="57" t="s">
        <v>103</v>
      </c>
      <c r="F16" s="10" t="s">
        <v>114</v>
      </c>
      <c r="G16" s="7" t="s">
        <v>112</v>
      </c>
    </row>
    <row r="17" spans="1:9" ht="91.5" customHeight="1">
      <c r="A17" s="73"/>
      <c r="B17" s="3" t="s">
        <v>15</v>
      </c>
      <c r="C17" s="4" t="s">
        <v>16</v>
      </c>
      <c r="D17" s="57">
        <f>(D15*1000)/$D$62</f>
        <v>1779.9545080424421</v>
      </c>
      <c r="E17" s="4" t="s">
        <v>107</v>
      </c>
      <c r="F17" s="57">
        <f>(F15*1000)/$F$62</f>
        <v>3239.7383184149985</v>
      </c>
      <c r="G17" s="7" t="s">
        <v>119</v>
      </c>
    </row>
    <row r="18" spans="1:9" ht="47.25" customHeight="1">
      <c r="A18" s="72" t="s">
        <v>17</v>
      </c>
      <c r="B18" s="12" t="s">
        <v>9</v>
      </c>
      <c r="C18" s="56" t="s">
        <v>74</v>
      </c>
      <c r="D18" s="9">
        <v>6435.2</v>
      </c>
      <c r="E18" s="9">
        <v>7197.1</v>
      </c>
      <c r="F18" s="9">
        <v>7476.9322999999995</v>
      </c>
      <c r="G18" s="7" t="s">
        <v>113</v>
      </c>
    </row>
    <row r="19" spans="1:9" ht="31.5" customHeight="1">
      <c r="A19" s="74"/>
      <c r="B19" s="3" t="s">
        <v>73</v>
      </c>
      <c r="C19" s="4" t="s">
        <v>4</v>
      </c>
      <c r="D19" s="4">
        <v>101.6</v>
      </c>
      <c r="E19" s="57" t="s">
        <v>104</v>
      </c>
      <c r="F19" s="10" t="s">
        <v>115</v>
      </c>
      <c r="G19" s="7" t="s">
        <v>112</v>
      </c>
    </row>
    <row r="20" spans="1:9" ht="33.75" customHeight="1">
      <c r="A20" s="73"/>
      <c r="B20" s="3" t="s">
        <v>15</v>
      </c>
      <c r="C20" s="4" t="s">
        <v>16</v>
      </c>
      <c r="D20" s="33">
        <f>(D18*1000)/$D$62</f>
        <v>20.529442165238528</v>
      </c>
      <c r="E20" s="4" t="s">
        <v>107</v>
      </c>
      <c r="F20" s="33">
        <f>(F18*1000)/$F$62</f>
        <v>24.714190377343524</v>
      </c>
      <c r="G20" s="7"/>
    </row>
    <row r="21" spans="1:9" ht="60.75" customHeight="1">
      <c r="A21" s="72" t="s">
        <v>18</v>
      </c>
      <c r="B21" s="12" t="s">
        <v>11</v>
      </c>
      <c r="C21" s="56" t="s">
        <v>74</v>
      </c>
      <c r="D21" s="9">
        <v>3109.6</v>
      </c>
      <c r="E21" s="9">
        <v>3699.0619999999999</v>
      </c>
      <c r="F21" s="9">
        <v>3341.7562000000003</v>
      </c>
      <c r="G21" s="7" t="s">
        <v>117</v>
      </c>
    </row>
    <row r="22" spans="1:9" ht="33.75" customHeight="1">
      <c r="A22" s="74"/>
      <c r="B22" s="3" t="s">
        <v>73</v>
      </c>
      <c r="C22" s="4" t="s">
        <v>4</v>
      </c>
      <c r="D22" s="4" t="s">
        <v>118</v>
      </c>
      <c r="E22" s="4" t="str">
        <f>[1]Отгрузка_рай!$C$498</f>
        <v>119,0</v>
      </c>
      <c r="F22" s="10" t="s">
        <v>116</v>
      </c>
      <c r="G22" s="7" t="s">
        <v>112</v>
      </c>
    </row>
    <row r="23" spans="1:9" ht="33" customHeight="1">
      <c r="A23" s="73"/>
      <c r="B23" s="3" t="s">
        <v>15</v>
      </c>
      <c r="C23" s="4" t="s">
        <v>16</v>
      </c>
      <c r="D23" s="33">
        <f>(D21*1000)/$D$62</f>
        <v>9.920181712615884</v>
      </c>
      <c r="E23" s="4" t="s">
        <v>107</v>
      </c>
      <c r="F23" s="33">
        <f>(F21*1000)/$F$62</f>
        <v>11.045813390803078</v>
      </c>
      <c r="G23" s="7"/>
    </row>
    <row r="24" spans="1:9" ht="54.75" customHeight="1">
      <c r="A24" s="72" t="s">
        <v>19</v>
      </c>
      <c r="B24" s="8" t="s">
        <v>20</v>
      </c>
      <c r="C24" s="56" t="s">
        <v>74</v>
      </c>
      <c r="D24" s="9">
        <v>104342.72</v>
      </c>
      <c r="E24" s="61">
        <v>77696.3</v>
      </c>
      <c r="F24" s="9">
        <v>59968.972999999998</v>
      </c>
      <c r="G24" s="7" t="s">
        <v>111</v>
      </c>
    </row>
    <row r="25" spans="1:9" ht="34.5" customHeight="1">
      <c r="A25" s="74"/>
      <c r="B25" s="3" t="s">
        <v>146</v>
      </c>
      <c r="C25" s="4" t="s">
        <v>4</v>
      </c>
      <c r="D25" s="57">
        <f>(D24/63630.582)*100</f>
        <v>163.98202989876788</v>
      </c>
      <c r="E25" s="33">
        <f>(E24/D24)*100</f>
        <v>74.462597869789093</v>
      </c>
      <c r="F25" s="33">
        <f>(F24/E24)*100</f>
        <v>77.183820851185956</v>
      </c>
      <c r="G25" s="7"/>
    </row>
    <row r="26" spans="1:9" ht="34.5" customHeight="1">
      <c r="A26" s="73"/>
      <c r="B26" s="3" t="s">
        <v>15</v>
      </c>
      <c r="C26" s="4" t="s">
        <v>16</v>
      </c>
      <c r="D26" s="33">
        <f>(D24*1000)/$D$62</f>
        <v>332.87199086332635</v>
      </c>
      <c r="E26" s="33" t="s">
        <v>107</v>
      </c>
      <c r="F26" s="33">
        <f>(F24*1000)/$F$62</f>
        <v>198.22094891186504</v>
      </c>
      <c r="G26" s="7"/>
    </row>
    <row r="27" spans="1:9" ht="62.25" customHeight="1">
      <c r="A27" s="72" t="s">
        <v>21</v>
      </c>
      <c r="B27" s="49" t="s">
        <v>66</v>
      </c>
      <c r="C27" s="37" t="s">
        <v>74</v>
      </c>
      <c r="D27" s="50" t="s">
        <v>93</v>
      </c>
      <c r="E27" s="50" t="s">
        <v>93</v>
      </c>
      <c r="F27" s="50" t="s">
        <v>93</v>
      </c>
      <c r="G27" s="87" t="s">
        <v>97</v>
      </c>
      <c r="H27" s="34"/>
      <c r="I27" s="65"/>
    </row>
    <row r="28" spans="1:9" ht="33" customHeight="1">
      <c r="A28" s="74"/>
      <c r="B28" s="41" t="s">
        <v>76</v>
      </c>
      <c r="C28" s="42" t="s">
        <v>4</v>
      </c>
      <c r="D28" s="42" t="s">
        <v>93</v>
      </c>
      <c r="E28" s="42" t="s">
        <v>93</v>
      </c>
      <c r="F28" s="51" t="s">
        <v>93</v>
      </c>
      <c r="G28" s="88"/>
      <c r="H28" s="31"/>
    </row>
    <row r="29" spans="1:9" ht="34.5" customHeight="1">
      <c r="A29" s="73"/>
      <c r="B29" s="41" t="s">
        <v>15</v>
      </c>
      <c r="C29" s="42" t="s">
        <v>16</v>
      </c>
      <c r="D29" s="52" t="s">
        <v>93</v>
      </c>
      <c r="E29" s="42" t="s">
        <v>93</v>
      </c>
      <c r="F29" s="51" t="s">
        <v>93</v>
      </c>
      <c r="G29" s="89"/>
    </row>
    <row r="30" spans="1:9" ht="120" customHeight="1">
      <c r="A30" s="72" t="s">
        <v>22</v>
      </c>
      <c r="B30" s="14" t="s">
        <v>23</v>
      </c>
      <c r="C30" s="56" t="s">
        <v>74</v>
      </c>
      <c r="D30" s="9">
        <v>9821.2000000000007</v>
      </c>
      <c r="E30" s="9">
        <v>12657.4</v>
      </c>
      <c r="F30" s="9">
        <v>8017.1</v>
      </c>
      <c r="G30" s="1" t="s">
        <v>147</v>
      </c>
    </row>
    <row r="31" spans="1:9" ht="30.75" customHeight="1">
      <c r="A31" s="74"/>
      <c r="B31" s="15" t="s">
        <v>146</v>
      </c>
      <c r="C31" s="4" t="s">
        <v>4</v>
      </c>
      <c r="D31" s="4">
        <v>136.69999999999999</v>
      </c>
      <c r="E31" s="4">
        <v>128.9</v>
      </c>
      <c r="F31" s="10">
        <v>63.3</v>
      </c>
      <c r="G31" s="13" t="s">
        <v>112</v>
      </c>
    </row>
    <row r="32" spans="1:9" ht="35.25" customHeight="1">
      <c r="A32" s="73"/>
      <c r="B32" s="15" t="s">
        <v>15</v>
      </c>
      <c r="C32" s="4" t="s">
        <v>16</v>
      </c>
      <c r="D32" s="33">
        <f>(D30*1000)/$D$62</f>
        <v>31.331389450714919</v>
      </c>
      <c r="E32" s="4" t="s">
        <v>107</v>
      </c>
      <c r="F32" s="33">
        <f>(F30*1000)/$F$62</f>
        <v>26.499656239257476</v>
      </c>
      <c r="G32" s="7"/>
    </row>
    <row r="33" spans="1:7" ht="43.5" customHeight="1">
      <c r="A33" s="72" t="s">
        <v>24</v>
      </c>
      <c r="B33" s="8" t="s">
        <v>25</v>
      </c>
      <c r="C33" s="56" t="s">
        <v>77</v>
      </c>
      <c r="D33" s="9">
        <v>99348</v>
      </c>
      <c r="E33" s="9">
        <v>99574</v>
      </c>
      <c r="F33" s="9">
        <v>133405</v>
      </c>
      <c r="G33" s="1"/>
    </row>
    <row r="34" spans="1:7" ht="25.5" customHeight="1">
      <c r="A34" s="74"/>
      <c r="B34" s="3" t="s">
        <v>75</v>
      </c>
      <c r="C34" s="4" t="s">
        <v>4</v>
      </c>
      <c r="D34" s="4" t="s">
        <v>138</v>
      </c>
      <c r="E34" s="33">
        <f>(E33/D33)*100</f>
        <v>100.22748319040143</v>
      </c>
      <c r="F34" s="33">
        <f>(F33/E33)*100</f>
        <v>133.97573663807819</v>
      </c>
      <c r="G34" s="7"/>
    </row>
    <row r="35" spans="1:7" ht="63.75" customHeight="1">
      <c r="A35" s="73"/>
      <c r="B35" s="3" t="s">
        <v>87</v>
      </c>
      <c r="C35" s="4" t="s">
        <v>88</v>
      </c>
      <c r="D35" s="63">
        <f>D33/D62</f>
        <v>0.31693793825088845</v>
      </c>
      <c r="E35" s="4" t="s">
        <v>107</v>
      </c>
      <c r="F35" s="63">
        <f>F33/F62</f>
        <v>0.4409557870798847</v>
      </c>
      <c r="G35" s="7"/>
    </row>
    <row r="36" spans="1:7" ht="57.75" customHeight="1">
      <c r="A36" s="72" t="s">
        <v>26</v>
      </c>
      <c r="B36" s="16" t="s">
        <v>27</v>
      </c>
      <c r="C36" s="17" t="s">
        <v>77</v>
      </c>
      <c r="D36" s="9">
        <v>13979</v>
      </c>
      <c r="E36" s="9">
        <v>26063</v>
      </c>
      <c r="F36" s="9">
        <v>20981</v>
      </c>
      <c r="G36" s="18"/>
    </row>
    <row r="37" spans="1:7" ht="23.25" customHeight="1">
      <c r="A37" s="74"/>
      <c r="B37" s="15" t="s">
        <v>75</v>
      </c>
      <c r="C37" s="4" t="s">
        <v>4</v>
      </c>
      <c r="D37" s="4" t="s">
        <v>139</v>
      </c>
      <c r="E37" s="33">
        <f>(E36/D36)*100</f>
        <v>186.44395164174833</v>
      </c>
      <c r="F37" s="33">
        <f>(F36/E36)*100</f>
        <v>80.501093504201364</v>
      </c>
      <c r="G37" s="7"/>
    </row>
    <row r="38" spans="1:7" ht="34.5" customHeight="1">
      <c r="A38" s="72" t="s">
        <v>28</v>
      </c>
      <c r="B38" s="8" t="s">
        <v>67</v>
      </c>
      <c r="C38" s="56" t="s">
        <v>74</v>
      </c>
      <c r="D38" s="9">
        <v>68243.100000000006</v>
      </c>
      <c r="E38" s="9">
        <v>66187.600000000006</v>
      </c>
      <c r="F38" s="53" t="s">
        <v>93</v>
      </c>
      <c r="G38" s="87" t="s">
        <v>101</v>
      </c>
    </row>
    <row r="39" spans="1:7" ht="33" customHeight="1">
      <c r="A39" s="74"/>
      <c r="B39" s="3" t="s">
        <v>76</v>
      </c>
      <c r="C39" s="4" t="s">
        <v>4</v>
      </c>
      <c r="D39" s="4" t="s">
        <v>132</v>
      </c>
      <c r="E39" s="4" t="s">
        <v>133</v>
      </c>
      <c r="F39" s="55" t="s">
        <v>93</v>
      </c>
      <c r="G39" s="88"/>
    </row>
    <row r="40" spans="1:7" ht="36" customHeight="1">
      <c r="A40" s="73"/>
      <c r="B40" s="3" t="s">
        <v>15</v>
      </c>
      <c r="C40" s="4" t="s">
        <v>16</v>
      </c>
      <c r="D40" s="33">
        <f>(D38*1000)/$D$62</f>
        <v>217.70772852849788</v>
      </c>
      <c r="E40" s="4" t="s">
        <v>107</v>
      </c>
      <c r="F40" s="51" t="s">
        <v>93</v>
      </c>
      <c r="G40" s="89"/>
    </row>
    <row r="41" spans="1:7" ht="42" customHeight="1">
      <c r="A41" s="72" t="s">
        <v>29</v>
      </c>
      <c r="B41" s="14" t="s">
        <v>68</v>
      </c>
      <c r="C41" s="56" t="s">
        <v>74</v>
      </c>
      <c r="D41" s="6">
        <v>27354.5</v>
      </c>
      <c r="E41" s="6">
        <v>35088.800000000003</v>
      </c>
      <c r="F41" s="6">
        <v>38533.813000000002</v>
      </c>
      <c r="G41" s="35"/>
    </row>
    <row r="42" spans="1:7" ht="51" customHeight="1">
      <c r="A42" s="74"/>
      <c r="B42" s="15" t="s">
        <v>100</v>
      </c>
      <c r="C42" s="4" t="s">
        <v>4</v>
      </c>
      <c r="D42" s="6">
        <v>124.1</v>
      </c>
      <c r="E42" s="6">
        <v>117</v>
      </c>
      <c r="F42" s="6">
        <v>109.8</v>
      </c>
      <c r="G42" s="35" t="s">
        <v>136</v>
      </c>
    </row>
    <row r="43" spans="1:7" ht="35.25" customHeight="1">
      <c r="A43" s="73"/>
      <c r="B43" s="15" t="s">
        <v>15</v>
      </c>
      <c r="C43" s="4" t="s">
        <v>16</v>
      </c>
      <c r="D43" s="33">
        <f>(D41*1000)/$D$62</f>
        <v>87.265761081087973</v>
      </c>
      <c r="E43" s="4" t="s">
        <v>107</v>
      </c>
      <c r="F43" s="33">
        <f>(F41*1000)/$F$62</f>
        <v>127.36934778009889</v>
      </c>
      <c r="G43" s="35"/>
    </row>
    <row r="44" spans="1:7" ht="36" customHeight="1">
      <c r="A44" s="72" t="s">
        <v>30</v>
      </c>
      <c r="B44" s="8" t="s">
        <v>69</v>
      </c>
      <c r="C44" s="56" t="s">
        <v>74</v>
      </c>
      <c r="D44" s="9">
        <v>3190.2</v>
      </c>
      <c r="E44" s="9">
        <v>3793.8</v>
      </c>
      <c r="F44" s="53" t="s">
        <v>93</v>
      </c>
      <c r="G44" s="87" t="s">
        <v>101</v>
      </c>
    </row>
    <row r="45" spans="1:7" ht="33.75" customHeight="1">
      <c r="A45" s="74"/>
      <c r="B45" s="3" t="s">
        <v>76</v>
      </c>
      <c r="C45" s="4" t="s">
        <v>4</v>
      </c>
      <c r="D45" s="4" t="s">
        <v>134</v>
      </c>
      <c r="E45" s="4" t="s">
        <v>135</v>
      </c>
      <c r="F45" s="54" t="s">
        <v>93</v>
      </c>
      <c r="G45" s="88"/>
    </row>
    <row r="46" spans="1:7" ht="36" customHeight="1">
      <c r="A46" s="73"/>
      <c r="B46" s="3" t="s">
        <v>15</v>
      </c>
      <c r="C46" s="4" t="s">
        <v>16</v>
      </c>
      <c r="D46" s="33">
        <f>(D44*1000)/$D$62</f>
        <v>10.177310168377666</v>
      </c>
      <c r="E46" s="4" t="s">
        <v>107</v>
      </c>
      <c r="F46" s="54" t="s">
        <v>93</v>
      </c>
      <c r="G46" s="89"/>
    </row>
    <row r="47" spans="1:7" ht="49.5" customHeight="1">
      <c r="A47" s="72" t="s">
        <v>31</v>
      </c>
      <c r="B47" s="14" t="s">
        <v>70</v>
      </c>
      <c r="C47" s="56" t="s">
        <v>74</v>
      </c>
      <c r="D47" s="6">
        <v>1336.4</v>
      </c>
      <c r="E47" s="6">
        <v>1787.252</v>
      </c>
      <c r="F47" s="6">
        <v>2220.3690000000001</v>
      </c>
      <c r="G47" s="35"/>
    </row>
    <row r="48" spans="1:7" ht="36" customHeight="1">
      <c r="A48" s="74"/>
      <c r="B48" s="15" t="s">
        <v>100</v>
      </c>
      <c r="C48" s="4" t="s">
        <v>4</v>
      </c>
      <c r="D48" s="6">
        <v>84</v>
      </c>
      <c r="E48" s="6">
        <v>133</v>
      </c>
      <c r="F48" s="6">
        <v>124.2</v>
      </c>
      <c r="G48" s="35" t="s">
        <v>136</v>
      </c>
    </row>
    <row r="49" spans="1:7" ht="36.75" customHeight="1">
      <c r="A49" s="73"/>
      <c r="B49" s="15" t="s">
        <v>15</v>
      </c>
      <c r="C49" s="4" t="s">
        <v>16</v>
      </c>
      <c r="D49" s="33">
        <f>(D47*1000)/$D$62</f>
        <v>4.2633556858566592</v>
      </c>
      <c r="E49" s="4" t="s">
        <v>107</v>
      </c>
      <c r="F49" s="33">
        <f>(F47*1000)/$F$62</f>
        <v>7.3391893857259962</v>
      </c>
      <c r="G49" s="35"/>
    </row>
    <row r="50" spans="1:7" ht="108" customHeight="1">
      <c r="A50" s="72" t="s">
        <v>32</v>
      </c>
      <c r="B50" s="12" t="s">
        <v>71</v>
      </c>
      <c r="C50" s="17" t="s">
        <v>33</v>
      </c>
      <c r="D50" s="19">
        <v>86444</v>
      </c>
      <c r="E50" s="19">
        <v>86726.008333333331</v>
      </c>
      <c r="F50" s="19">
        <v>85224</v>
      </c>
      <c r="G50" s="20" t="s">
        <v>137</v>
      </c>
    </row>
    <row r="51" spans="1:7" ht="33.75" customHeight="1">
      <c r="A51" s="73"/>
      <c r="B51" s="3" t="s">
        <v>75</v>
      </c>
      <c r="C51" s="4" t="s">
        <v>4</v>
      </c>
      <c r="D51" s="57">
        <v>102.3</v>
      </c>
      <c r="E51" s="57">
        <v>100.5</v>
      </c>
      <c r="F51" s="30">
        <v>98.7</v>
      </c>
      <c r="G51" s="20" t="s">
        <v>127</v>
      </c>
    </row>
    <row r="52" spans="1:7" ht="110.25" customHeight="1">
      <c r="A52" s="72" t="s">
        <v>34</v>
      </c>
      <c r="B52" s="8" t="s">
        <v>72</v>
      </c>
      <c r="C52" s="56" t="s">
        <v>35</v>
      </c>
      <c r="D52" s="9">
        <v>60148</v>
      </c>
      <c r="E52" s="9">
        <v>59215</v>
      </c>
      <c r="F52" s="9">
        <v>70184</v>
      </c>
      <c r="G52" s="20" t="s">
        <v>137</v>
      </c>
    </row>
    <row r="53" spans="1:7" ht="31.5" customHeight="1">
      <c r="A53" s="73"/>
      <c r="B53" s="3" t="s">
        <v>75</v>
      </c>
      <c r="C53" s="4" t="s">
        <v>4</v>
      </c>
      <c r="D53" s="57" t="s">
        <v>125</v>
      </c>
      <c r="E53" s="57" t="s">
        <v>126</v>
      </c>
      <c r="F53" s="57">
        <v>118.3</v>
      </c>
      <c r="G53" s="20" t="s">
        <v>127</v>
      </c>
    </row>
    <row r="54" spans="1:7" ht="31.5" customHeight="1">
      <c r="A54" s="29" t="s">
        <v>36</v>
      </c>
      <c r="B54" s="12" t="s">
        <v>98</v>
      </c>
      <c r="C54" s="17" t="s">
        <v>4</v>
      </c>
      <c r="D54" s="22" t="s">
        <v>128</v>
      </c>
      <c r="E54" s="9" t="s">
        <v>129</v>
      </c>
      <c r="F54" s="9">
        <v>0.9</v>
      </c>
      <c r="G54" s="69" t="s">
        <v>99</v>
      </c>
    </row>
    <row r="55" spans="1:7" ht="64.5" customHeight="1">
      <c r="A55" s="72" t="s">
        <v>37</v>
      </c>
      <c r="B55" s="12" t="s">
        <v>38</v>
      </c>
      <c r="C55" s="17" t="s">
        <v>33</v>
      </c>
      <c r="D55" s="19">
        <v>4984</v>
      </c>
      <c r="E55" s="19">
        <v>1865</v>
      </c>
      <c r="F55" s="19">
        <v>1363</v>
      </c>
      <c r="G55" s="20"/>
    </row>
    <row r="56" spans="1:7" ht="19.5" customHeight="1">
      <c r="A56" s="73"/>
      <c r="B56" s="3" t="s">
        <v>75</v>
      </c>
      <c r="C56" s="21" t="s">
        <v>4</v>
      </c>
      <c r="D56" s="62">
        <f>D55/1094*100</f>
        <v>455.57586837294332</v>
      </c>
      <c r="E56" s="62">
        <f>E55/D55*100</f>
        <v>37.419743178170144</v>
      </c>
      <c r="F56" s="62">
        <f>F55/E55*100</f>
        <v>73.083109919571044</v>
      </c>
      <c r="G56" s="20"/>
    </row>
    <row r="57" spans="1:7" ht="61.5" customHeight="1">
      <c r="A57" s="29" t="s">
        <v>39</v>
      </c>
      <c r="B57" s="12" t="s">
        <v>40</v>
      </c>
      <c r="C57" s="17" t="s">
        <v>33</v>
      </c>
      <c r="D57" s="19">
        <v>3969</v>
      </c>
      <c r="E57" s="19">
        <v>3893</v>
      </c>
      <c r="F57" s="19">
        <v>2717</v>
      </c>
      <c r="G57" s="18"/>
    </row>
    <row r="58" spans="1:7" ht="78" customHeight="1">
      <c r="A58" s="29" t="s">
        <v>41</v>
      </c>
      <c r="B58" s="12" t="s">
        <v>42</v>
      </c>
      <c r="C58" s="17" t="s">
        <v>43</v>
      </c>
      <c r="D58" s="17" t="s">
        <v>130</v>
      </c>
      <c r="E58" s="17" t="s">
        <v>131</v>
      </c>
      <c r="F58" s="22">
        <v>0.6</v>
      </c>
      <c r="G58" s="18"/>
    </row>
    <row r="59" spans="1:7" ht="42" customHeight="1">
      <c r="A59" s="72" t="s">
        <v>41</v>
      </c>
      <c r="B59" s="12" t="s">
        <v>86</v>
      </c>
      <c r="C59" s="4" t="s">
        <v>33</v>
      </c>
      <c r="D59" s="32">
        <v>312091</v>
      </c>
      <c r="E59" s="32">
        <v>304032</v>
      </c>
      <c r="F59" s="32">
        <v>301040</v>
      </c>
      <c r="G59" s="75" t="s">
        <v>120</v>
      </c>
    </row>
    <row r="60" spans="1:7" ht="35.25" customHeight="1">
      <c r="A60" s="74"/>
      <c r="B60" s="24" t="s">
        <v>83</v>
      </c>
      <c r="C60" s="25" t="s">
        <v>33</v>
      </c>
      <c r="D60" s="58">
        <v>-2743</v>
      </c>
      <c r="E60" s="58" t="s">
        <v>108</v>
      </c>
      <c r="F60" s="23">
        <f>F59-E59</f>
        <v>-2992</v>
      </c>
      <c r="G60" s="76"/>
    </row>
    <row r="61" spans="1:7" ht="29.25" customHeight="1">
      <c r="A61" s="73"/>
      <c r="B61" s="3" t="s">
        <v>44</v>
      </c>
      <c r="C61" s="4" t="s">
        <v>4</v>
      </c>
      <c r="D61" s="33">
        <v>99.12874721281689</v>
      </c>
      <c r="E61" s="58" t="s">
        <v>108</v>
      </c>
      <c r="F61" s="11">
        <f>F59/E59*100</f>
        <v>99.015893063888015</v>
      </c>
      <c r="G61" s="77"/>
    </row>
    <row r="62" spans="1:7" ht="92.25" customHeight="1">
      <c r="A62" s="44" t="s">
        <v>45</v>
      </c>
      <c r="B62" s="45" t="s">
        <v>82</v>
      </c>
      <c r="C62" s="46" t="s">
        <v>33</v>
      </c>
      <c r="D62" s="47">
        <v>313462</v>
      </c>
      <c r="E62" s="47" t="s">
        <v>121</v>
      </c>
      <c r="F62" s="47">
        <v>302536</v>
      </c>
      <c r="G62" s="48" t="s">
        <v>122</v>
      </c>
    </row>
    <row r="63" spans="1:7" ht="17.25" customHeight="1">
      <c r="A63" s="72" t="s">
        <v>46</v>
      </c>
      <c r="B63" s="8" t="s">
        <v>47</v>
      </c>
      <c r="C63" s="56" t="s">
        <v>33</v>
      </c>
      <c r="D63" s="59">
        <v>2967</v>
      </c>
      <c r="E63" s="59">
        <v>2817</v>
      </c>
      <c r="F63" s="19">
        <v>2528</v>
      </c>
      <c r="G63" s="7"/>
    </row>
    <row r="64" spans="1:7" ht="18" customHeight="1">
      <c r="A64" s="74"/>
      <c r="B64" s="3" t="s">
        <v>75</v>
      </c>
      <c r="C64" s="4" t="s">
        <v>4</v>
      </c>
      <c r="D64" s="57">
        <v>97.662936142198816</v>
      </c>
      <c r="E64" s="57">
        <f>E63/D63*100</f>
        <v>94.944388270980781</v>
      </c>
      <c r="F64" s="57">
        <f>F63/E63*100</f>
        <v>89.740859069932554</v>
      </c>
      <c r="G64" s="7"/>
    </row>
    <row r="65" spans="1:7" ht="81.75" customHeight="1">
      <c r="A65" s="73"/>
      <c r="B65" s="3" t="s">
        <v>48</v>
      </c>
      <c r="C65" s="4" t="s">
        <v>49</v>
      </c>
      <c r="D65" s="33">
        <f>(D63/$D$62)*1000</f>
        <v>9.4652621370373442</v>
      </c>
      <c r="E65" s="33" t="s">
        <v>107</v>
      </c>
      <c r="F65" s="11">
        <f>(F63/$F$62)*1000</f>
        <v>8.3560303567178771</v>
      </c>
      <c r="G65" s="7" t="s">
        <v>123</v>
      </c>
    </row>
    <row r="66" spans="1:7" ht="18.75" customHeight="1">
      <c r="A66" s="72" t="s">
        <v>50</v>
      </c>
      <c r="B66" s="8" t="s">
        <v>51</v>
      </c>
      <c r="C66" s="56" t="s">
        <v>33</v>
      </c>
      <c r="D66" s="59">
        <v>4344</v>
      </c>
      <c r="E66" s="59">
        <v>5230</v>
      </c>
      <c r="F66" s="19">
        <v>4216</v>
      </c>
      <c r="G66" s="7"/>
    </row>
    <row r="67" spans="1:7" ht="16.5" customHeight="1">
      <c r="A67" s="74"/>
      <c r="B67" s="3" t="s">
        <v>75</v>
      </c>
      <c r="C67" s="4" t="s">
        <v>4</v>
      </c>
      <c r="D67" s="57">
        <v>110.28179741051029</v>
      </c>
      <c r="E67" s="57">
        <f>E66/D66*100</f>
        <v>120.39594843462247</v>
      </c>
      <c r="F67" s="57">
        <f>F66/E66*100</f>
        <v>80.611854684512423</v>
      </c>
      <c r="G67" s="7"/>
    </row>
    <row r="68" spans="1:7" ht="33.75" customHeight="1">
      <c r="A68" s="73"/>
      <c r="B68" s="3" t="s">
        <v>52</v>
      </c>
      <c r="C68" s="4" t="s">
        <v>49</v>
      </c>
      <c r="D68" s="33">
        <f>(D66/$D$62)*1000</f>
        <v>13.858139104580459</v>
      </c>
      <c r="E68" s="33" t="s">
        <v>107</v>
      </c>
      <c r="F68" s="11">
        <f>(F66/$F$62)*1000</f>
        <v>13.935531639209879</v>
      </c>
      <c r="G68" s="7"/>
    </row>
    <row r="69" spans="1:7" ht="30.75" customHeight="1">
      <c r="A69" s="72" t="s">
        <v>53</v>
      </c>
      <c r="B69" s="8" t="s">
        <v>54</v>
      </c>
      <c r="C69" s="56" t="s">
        <v>33</v>
      </c>
      <c r="D69" s="59">
        <f>D63-D66</f>
        <v>-1377</v>
      </c>
      <c r="E69" s="59">
        <f>E63-E66</f>
        <v>-2413</v>
      </c>
      <c r="F69" s="59">
        <f>F63-F66</f>
        <v>-1688</v>
      </c>
      <c r="G69" s="7"/>
    </row>
    <row r="70" spans="1:7" ht="30.75" customHeight="1">
      <c r="A70" s="73"/>
      <c r="B70" s="5" t="s">
        <v>90</v>
      </c>
      <c r="C70" s="21" t="s">
        <v>49</v>
      </c>
      <c r="D70" s="33">
        <f>D65-D68</f>
        <v>-4.3928769675431152</v>
      </c>
      <c r="E70" s="33" t="s">
        <v>107</v>
      </c>
      <c r="F70" s="33">
        <f>F65-F68</f>
        <v>-5.5795012824920018</v>
      </c>
      <c r="G70" s="7"/>
    </row>
    <row r="71" spans="1:7" ht="17.25" customHeight="1">
      <c r="A71" s="72" t="s">
        <v>55</v>
      </c>
      <c r="B71" s="8" t="s">
        <v>56</v>
      </c>
      <c r="C71" s="56" t="s">
        <v>33</v>
      </c>
      <c r="D71" s="19">
        <v>3876</v>
      </c>
      <c r="E71" s="19">
        <v>3986</v>
      </c>
      <c r="F71" s="19">
        <v>3271</v>
      </c>
      <c r="G71" s="7"/>
    </row>
    <row r="72" spans="1:7" ht="18" customHeight="1">
      <c r="A72" s="73"/>
      <c r="B72" s="3" t="s">
        <v>75</v>
      </c>
      <c r="C72" s="4" t="s">
        <v>4</v>
      </c>
      <c r="D72" s="33">
        <v>72.462142456533925</v>
      </c>
      <c r="E72" s="57">
        <f>E71/D71*100</f>
        <v>102.83797729618162</v>
      </c>
      <c r="F72" s="57">
        <f>F71/E71*100</f>
        <v>82.062217762167592</v>
      </c>
      <c r="G72" s="7"/>
    </row>
    <row r="73" spans="1:7" ht="17.25" customHeight="1">
      <c r="A73" s="72" t="s">
        <v>57</v>
      </c>
      <c r="B73" s="8" t="s">
        <v>58</v>
      </c>
      <c r="C73" s="56" t="s">
        <v>33</v>
      </c>
      <c r="D73" s="19">
        <v>5242</v>
      </c>
      <c r="E73" s="19">
        <v>4235</v>
      </c>
      <c r="F73" s="19">
        <v>4575</v>
      </c>
      <c r="G73" s="7"/>
    </row>
    <row r="74" spans="1:7" ht="16.5" customHeight="1">
      <c r="A74" s="73"/>
      <c r="B74" s="3" t="s">
        <v>75</v>
      </c>
      <c r="C74" s="4" t="s">
        <v>4</v>
      </c>
      <c r="D74" s="57">
        <v>85.332899234901518</v>
      </c>
      <c r="E74" s="57">
        <f>E73/D73*100</f>
        <v>80.78977489507821</v>
      </c>
      <c r="F74" s="57">
        <f>F73/E73*100</f>
        <v>108.02833530106257</v>
      </c>
      <c r="G74" s="7"/>
    </row>
    <row r="75" spans="1:7" ht="33" customHeight="1">
      <c r="A75" s="72" t="s">
        <v>59</v>
      </c>
      <c r="B75" s="8" t="s">
        <v>89</v>
      </c>
      <c r="C75" s="56" t="s">
        <v>33</v>
      </c>
      <c r="D75" s="19">
        <f>D71-D73</f>
        <v>-1366</v>
      </c>
      <c r="E75" s="19">
        <f>E71-E73</f>
        <v>-249</v>
      </c>
      <c r="F75" s="19">
        <f>F71-F73</f>
        <v>-1304</v>
      </c>
      <c r="G75" s="7"/>
    </row>
    <row r="76" spans="1:7" ht="33" customHeight="1">
      <c r="A76" s="73"/>
      <c r="B76" s="5" t="s">
        <v>91</v>
      </c>
      <c r="C76" s="21" t="s">
        <v>49</v>
      </c>
      <c r="D76" s="60">
        <f>(D75/D62)*1000</f>
        <v>-4.357784994672401</v>
      </c>
      <c r="E76" s="60" t="s">
        <v>107</v>
      </c>
      <c r="F76" s="60">
        <f>(F75/F62)*1000</f>
        <v>-4.3102308485601721</v>
      </c>
      <c r="G76" s="7"/>
    </row>
    <row r="77" spans="1:7" ht="19.5" customHeight="1">
      <c r="A77" s="72" t="s">
        <v>60</v>
      </c>
      <c r="B77" s="26" t="s">
        <v>61</v>
      </c>
      <c r="C77" s="27" t="s">
        <v>62</v>
      </c>
      <c r="D77" s="19">
        <v>1749</v>
      </c>
      <c r="E77" s="19">
        <v>1982</v>
      </c>
      <c r="F77" s="19">
        <v>2177</v>
      </c>
      <c r="G77" s="1"/>
    </row>
    <row r="78" spans="1:7" ht="19.5" customHeight="1">
      <c r="A78" s="73"/>
      <c r="B78" s="3" t="s">
        <v>75</v>
      </c>
      <c r="C78" s="4" t="s">
        <v>4</v>
      </c>
      <c r="D78" s="57">
        <f>D77/2084*100</f>
        <v>83.92514395393475</v>
      </c>
      <c r="E78" s="57">
        <f>E77/D77*100</f>
        <v>113.32189822755861</v>
      </c>
      <c r="F78" s="57">
        <f>F77/E77*100</f>
        <v>109.83854692230071</v>
      </c>
      <c r="G78" s="7"/>
    </row>
    <row r="79" spans="1:7" ht="19.5" customHeight="1">
      <c r="A79" s="72" t="s">
        <v>63</v>
      </c>
      <c r="B79" s="28" t="s">
        <v>64</v>
      </c>
      <c r="C79" s="56" t="s">
        <v>62</v>
      </c>
      <c r="D79" s="19">
        <v>1224</v>
      </c>
      <c r="E79" s="19">
        <v>1449</v>
      </c>
      <c r="F79" s="19">
        <v>1397</v>
      </c>
      <c r="G79" s="1"/>
    </row>
    <row r="80" spans="1:7" ht="19.5" customHeight="1">
      <c r="A80" s="73"/>
      <c r="B80" s="3" t="s">
        <v>75</v>
      </c>
      <c r="C80" s="4" t="s">
        <v>4</v>
      </c>
      <c r="D80" s="57">
        <f>D79/1339*100</f>
        <v>91.411501120238981</v>
      </c>
      <c r="E80" s="57">
        <f>E79/D79*100</f>
        <v>118.38235294117648</v>
      </c>
      <c r="F80" s="57">
        <f>F79/E79*100</f>
        <v>96.411318150448594</v>
      </c>
      <c r="G80" s="7"/>
    </row>
    <row r="81" spans="1:8" ht="65.25" customHeight="1">
      <c r="A81" s="72" t="s">
        <v>65</v>
      </c>
      <c r="B81" s="28" t="s">
        <v>81</v>
      </c>
      <c r="C81" s="56" t="s">
        <v>33</v>
      </c>
      <c r="D81" s="19">
        <v>172100</v>
      </c>
      <c r="E81" s="19">
        <v>170686</v>
      </c>
      <c r="F81" s="19" t="s">
        <v>110</v>
      </c>
      <c r="G81" s="7" t="s">
        <v>109</v>
      </c>
    </row>
    <row r="82" spans="1:8" ht="24.75" customHeight="1">
      <c r="A82" s="73"/>
      <c r="B82" s="3" t="s">
        <v>75</v>
      </c>
      <c r="C82" s="4" t="s">
        <v>4</v>
      </c>
      <c r="D82" s="33">
        <f>D81/174509*100</f>
        <v>98.619555438401463</v>
      </c>
      <c r="E82" s="33">
        <f>E81/D81*100</f>
        <v>99.178384660081349</v>
      </c>
      <c r="F82" s="33" t="s">
        <v>93</v>
      </c>
      <c r="G82" s="7"/>
    </row>
    <row r="84" spans="1:8" ht="39.75" customHeight="1">
      <c r="A84" s="71" t="s">
        <v>144</v>
      </c>
      <c r="B84" s="71"/>
      <c r="C84" s="71"/>
      <c r="D84" s="71"/>
      <c r="E84" s="71"/>
      <c r="F84" s="71"/>
      <c r="G84" s="71"/>
    </row>
    <row r="85" spans="1:8">
      <c r="A85" s="66" t="s">
        <v>140</v>
      </c>
      <c r="B85" s="67"/>
      <c r="C85" s="67"/>
      <c r="D85" s="67"/>
      <c r="E85" s="67"/>
      <c r="F85" s="67"/>
      <c r="G85" s="67"/>
      <c r="H85" s="67"/>
    </row>
    <row r="86" spans="1:8">
      <c r="A86" s="70" t="s">
        <v>141</v>
      </c>
      <c r="B86" s="70"/>
      <c r="C86" s="70"/>
      <c r="D86" s="70"/>
      <c r="E86" s="70"/>
      <c r="F86" s="70"/>
      <c r="G86" s="70"/>
    </row>
    <row r="87" spans="1:8">
      <c r="A87" s="70" t="s">
        <v>142</v>
      </c>
      <c r="B87" s="70"/>
      <c r="C87" s="70"/>
      <c r="D87" s="70"/>
      <c r="E87" s="70"/>
      <c r="F87" s="70"/>
      <c r="G87" s="70"/>
    </row>
  </sheetData>
  <mergeCells count="44">
    <mergeCell ref="G8:G12"/>
    <mergeCell ref="G27:G29"/>
    <mergeCell ref="G44:G46"/>
    <mergeCell ref="A15:A17"/>
    <mergeCell ref="A18:A20"/>
    <mergeCell ref="A41:A43"/>
    <mergeCell ref="A27:A29"/>
    <mergeCell ref="G38:G40"/>
    <mergeCell ref="A33:A35"/>
    <mergeCell ref="A36:A37"/>
    <mergeCell ref="A38:A40"/>
    <mergeCell ref="A8:A9"/>
    <mergeCell ref="A24:A26"/>
    <mergeCell ref="A21:A23"/>
    <mergeCell ref="A30:A32"/>
    <mergeCell ref="A13:A14"/>
    <mergeCell ref="G59:G61"/>
    <mergeCell ref="A1:G1"/>
    <mergeCell ref="A63:A65"/>
    <mergeCell ref="A66:A68"/>
    <mergeCell ref="A44:A46"/>
    <mergeCell ref="A47:A49"/>
    <mergeCell ref="A50:A51"/>
    <mergeCell ref="A52:A53"/>
    <mergeCell ref="A2:G2"/>
    <mergeCell ref="D6:F6"/>
    <mergeCell ref="A3:G3"/>
    <mergeCell ref="A4:G4"/>
    <mergeCell ref="G6:G7"/>
    <mergeCell ref="C6:C7"/>
    <mergeCell ref="B6:B7"/>
    <mergeCell ref="A6:A7"/>
    <mergeCell ref="A55:A56"/>
    <mergeCell ref="A59:A61"/>
    <mergeCell ref="A79:A80"/>
    <mergeCell ref="A77:A78"/>
    <mergeCell ref="A73:A74"/>
    <mergeCell ref="A75:A76"/>
    <mergeCell ref="A69:A70"/>
    <mergeCell ref="A87:G87"/>
    <mergeCell ref="A84:G84"/>
    <mergeCell ref="A81:A82"/>
    <mergeCell ref="A71:A72"/>
    <mergeCell ref="A86:G86"/>
  </mergeCells>
  <phoneticPr fontId="0" type="noConversion"/>
  <pageMargins left="0.19685039370078741" right="0.19685039370078741" top="0.39370078740157483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2023-04-25T07:55:38Z</cp:lastPrinted>
  <dcterms:created xsi:type="dcterms:W3CDTF">2023-03-21T08:21:16Z</dcterms:created>
  <dcterms:modified xsi:type="dcterms:W3CDTF">2023-04-27T06:52:12Z</dcterms:modified>
</cp:coreProperties>
</file>