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6.99\документы\Черняева\2023\Вологда\"/>
    </mc:Choice>
  </mc:AlternateContent>
  <bookViews>
    <workbookView xWindow="0" yWindow="0" windowWidth="28800" windowHeight="11235"/>
  </bookViews>
  <sheets>
    <sheet name="Часть 1" sheetId="1" r:id="rId1"/>
    <sheet name="Часть 2" sheetId="5" r:id="rId2"/>
    <sheet name="Часть 3" sheetId="2" r:id="rId3"/>
  </sheets>
  <definedNames>
    <definedName name="_xlnm.Print_Titles" localSheetId="2">'Часть 3'!$2:$4</definedName>
  </definedNames>
  <calcPr calcId="152511"/>
</workbook>
</file>

<file path=xl/calcChain.xml><?xml version="1.0" encoding="utf-8"?>
<calcChain xmlns="http://schemas.openxmlformats.org/spreadsheetml/2006/main">
  <c r="E14" i="5" l="1"/>
  <c r="D14" i="5"/>
  <c r="E40" i="5" l="1"/>
  <c r="D40" i="5"/>
  <c r="E37" i="5"/>
  <c r="D37" i="5"/>
  <c r="E23" i="5"/>
  <c r="E6" i="5" s="1"/>
  <c r="D23" i="5"/>
  <c r="D6" i="5" s="1"/>
  <c r="H13" i="2" l="1"/>
  <c r="H12" i="2"/>
  <c r="H10" i="2"/>
  <c r="H8" i="2"/>
  <c r="H6" i="2"/>
  <c r="H5" i="2"/>
  <c r="F29" i="1"/>
  <c r="F26" i="1"/>
  <c r="F28" i="1"/>
  <c r="F27" i="1"/>
  <c r="F25" i="1"/>
  <c r="F23" i="1"/>
  <c r="F20" i="1"/>
  <c r="E18" i="1"/>
  <c r="D18" i="1"/>
  <c r="F13" i="1"/>
  <c r="F9" i="1"/>
  <c r="F8" i="1"/>
  <c r="E13" i="1" l="1"/>
  <c r="D13" i="1"/>
  <c r="E9" i="1"/>
  <c r="D9" i="1"/>
  <c r="F10" i="1" l="1"/>
  <c r="F14" i="1"/>
  <c r="E17" i="1"/>
  <c r="D17" i="1"/>
  <c r="F18" i="1" l="1"/>
</calcChain>
</file>

<file path=xl/sharedStrings.xml><?xml version="1.0" encoding="utf-8"?>
<sst xmlns="http://schemas.openxmlformats.org/spreadsheetml/2006/main" count="245" uniqueCount="162">
  <si>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</si>
  <si>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</si>
  <si>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</si>
  <si>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</si>
  <si>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</si>
  <si>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</si>
  <si>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</si>
  <si>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</si>
  <si>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</si>
  <si>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</si>
  <si>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</si>
  <si>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</si>
  <si>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</si>
  <si>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</si>
  <si>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</si>
  <si>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</si>
  <si>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</si>
  <si>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</si>
  <si>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</si>
  <si>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</si>
  <si>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</si>
  <si>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</si>
  <si>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</si>
  <si>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</si>
  <si>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</si>
  <si>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</si>
  <si>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</si>
  <si>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</si>
  <si>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</si>
  <si>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</si>
  <si>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</si>
  <si>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</si>
  <si>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</si>
  <si>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</si>
  <si>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</si>
  <si>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</si>
  <si>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</si>
  <si>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</si>
  <si>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</si>
  <si>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</si>
  <si>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</si>
  <si>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</si>
  <si>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</si>
  <si>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</si>
  <si>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</si>
  <si>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</si>
  <si>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</si>
  <si>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</si>
  <si>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</si>
  <si>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</si>
  <si>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</si>
  <si>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</si>
  <si>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</si>
  <si>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</si>
  <si>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</si>
  <si>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</si>
  <si>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</si>
  <si>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</si>
  <si>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</si>
  <si>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</si>
  <si>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</si>
  <si>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</si>
  <si>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</si>
  <si>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</si>
  <si>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</si>
  <si>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</si>
  <si>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</si>
  <si>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</si>
  <si>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</si>
  <si>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</si>
  <si>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</si>
  <si>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</si>
  <si>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</si>
  <si>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</si>
  <si>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</si>
  <si>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</si>
  <si>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</si>
  <si>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</si>
  <si>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</si>
  <si>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</si>
  <si>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</si>
  <si>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</si>
  <si>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</si>
  <si>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</si>
  <si>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</si>
  <si>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</si>
  <si>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</si>
  <si>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</si>
  <si>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</si>
  <si>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</si>
  <si>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</si>
  <si>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</si>
  <si>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</si>
  <si>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</si>
  <si>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</si>
  <si>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</si>
  <si>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</si>
  <si>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</si>
  <si>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</si>
  <si>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</si>
  <si>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</si>
  <si>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</si>
  <si>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</si>
  <si>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</si>
  <si>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</si>
  <si>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</si>
  <si>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</si>
  <si>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</si>
  <si>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</si>
  <si>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</si>
  <si>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</si>
  <si>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</si>
  <si>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</si>
  <si>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Заполняется в случае, если в пункте 1.19 указывается "повлияло отрицательно"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</si>
  <si>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</si>
  <si>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</si>
  <si>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</si>
  <si>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</si>
  <si>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r>
      <t xml:space="preserve">Доходы бюджета муниципального образования </t>
    </r>
    <r>
      <rPr>
        <i/>
        <sz val="11"/>
        <rFont val="Times New Roman"/>
        <family val="2"/>
        <charset val="204"/>
      </rPr>
      <t>(пп 2.2+2.4+2.5)</t>
    </r>
  </si>
  <si>
    <t>налоги на совокупный доход</t>
  </si>
  <si>
    <t>из них налог, взимаемый в связи с применением патентной системы налогообложения</t>
  </si>
  <si>
    <t>Налоги, передаваемые в соответствии с нормативно-правовыми актами субъектов РФ, всего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</si>
  <si>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</si>
  <si>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</si>
  <si>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</si>
  <si>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</si>
  <si>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</si>
  <si>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</si>
  <si>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</si>
  <si>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</si>
  <si>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</si>
  <si>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</si>
  <si>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</si>
  <si>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</si>
  <si>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</si>
  <si>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</si>
  <si>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</si>
  <si>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</si>
  <si>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</si>
  <si>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</si>
  <si>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</si>
  <si>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</si>
  <si>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</si>
  <si>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</si>
  <si>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</si>
  <si>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</si>
  <si>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</si>
  <si>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</si>
  <si>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</si>
  <si>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</si>
  <si>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</si>
  <si>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</si>
  <si>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</si>
  <si>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</si>
  <si>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</si>
  <si>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Великоустюгский муниципальный округ</t>
  </si>
  <si>
    <t>повлияло отрицательно</t>
  </si>
  <si>
    <t>налог на доходы физических лиц (45,3 % / 46,83 %)</t>
  </si>
  <si>
    <t>налог взимаемый в связи с применением упрощенной системы налогообложения (50+10,21 % / 50+10,78%)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</si>
  <si>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</si>
  <si>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привлекаются входящие остатки  на начало года</t>
  </si>
  <si>
    <t xml:space="preserve">Нестабильность поступления средств в бюджет округа, вызванная списанием денежных средств с казначейского счета, открытого в УФК по Вологодской области на счет УФК по Тульской области. Дата зачисления единого налогового платежа - 28 числе каждого месяца не способствует эффективному расходованию средств.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</si>
</sst>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name val="Times New Roman"/>
      <family val="2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164" fontId="1" fillId="2" borderId="6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0" fontId="1" fillId="0" borderId="10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164" fontId="1" fillId="0" borderId="6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7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49" fontId="1" fillId="0" borderId="1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0" fontId="6" fillId="0" borderId="19" xfId="0" applyFont="1" applyBorder="1" applyAlignment="1">
      <alignment wrapText="1"/>
    </xf>
    <xf numFmtId="0" fontId="6" fillId="0" borderId="19" xfId="0" applyFont="1" applyBorder="1" applyAlignment="1">
      <alignment horizontal="center"/>
    </xf>
    <xf numFmtId="164" fontId="6" fillId="0" borderId="19" xfId="0" applyNumberFormat="1" applyFont="1" applyFill="1" applyBorder="1" applyProtection="1">
      <protection locked="0"/>
    </xf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8" fillId="0" borderId="0" xfId="1" applyFont="1" applyAlignment="1"/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6" fillId="2" borderId="10" xfId="0" applyNumberFormat="1" applyFont="1" applyFill="1" applyBorder="1" applyAlignment="1">
      <alignment wrapText="1"/>
    </xf>
    <xf numFmtId="0" fontId="1" fillId="2" borderId="20" xfId="0" applyNumberFormat="1" applyFont="1" applyFill="1" applyBorder="1" applyAlignment="1">
      <alignment wrapText="1"/>
    </xf>
    <xf numFmtId="0" fontId="8" fillId="0" borderId="0" xfId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6" xfId="0" applyNumberFormat="1" applyFont="1" applyFill="1" applyBorder="1"/>
    <xf numFmtId="0" fontId="2" fillId="0" borderId="4" xfId="0" applyFont="1" applyBorder="1" applyAlignment="1">
      <alignment wrapText="1"/>
    </xf>
    <xf numFmtId="164" fontId="1" fillId="0" borderId="19" xfId="0" applyNumberFormat="1" applyFont="1" applyBorder="1" applyProtection="1">
      <protection locked="0"/>
    </xf>
    <xf numFmtId="164" fontId="1" fillId="0" borderId="1" xfId="0" applyNumberFormat="1" applyFont="1" applyFill="1" applyBorder="1"/>
    <xf numFmtId="164" fontId="1" fillId="2" borderId="4" xfId="0" applyNumberFormat="1" applyFont="1" applyFill="1" applyBorder="1"/>
    <xf numFmtId="0" fontId="5" fillId="2" borderId="10" xfId="0" applyNumberFormat="1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3" fillId="0" borderId="0" xfId="0" applyFont="1" applyBorder="1" applyAlignment="1"/>
    <xf numFmtId="0" fontId="13" fillId="0" borderId="1" xfId="1" applyFont="1" applyBorder="1" applyAlignment="1">
      <alignment horizontal="center" vertical="center" wrapText="1"/>
    </xf>
    <xf numFmtId="49" fontId="1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4" fillId="3" borderId="19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vertical="center" wrapText="1"/>
    </xf>
    <xf numFmtId="0" fontId="15" fillId="0" borderId="15" xfId="1" applyFont="1" applyFill="1" applyBorder="1" applyAlignment="1">
      <alignment horizontal="left" vertical="center" wrapText="1"/>
    </xf>
    <xf numFmtId="4" fontId="13" fillId="0" borderId="1" xfId="1" applyNumberFormat="1" applyFont="1" applyFill="1" applyBorder="1" applyAlignment="1">
      <alignment horizontal="left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wrapText="1"/>
    </xf>
    <xf numFmtId="0" fontId="16" fillId="0" borderId="0" xfId="1" applyFont="1"/>
    <xf numFmtId="49" fontId="13" fillId="0" borderId="1" xfId="1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 applyProtection="1">
      <alignment horizontal="center"/>
      <protection locked="0"/>
    </xf>
    <xf numFmtId="164" fontId="13" fillId="2" borderId="1" xfId="1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164" fontId="15" fillId="0" borderId="1" xfId="1" applyNumberFormat="1" applyFont="1" applyFill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1" fillId="0" borderId="6" xfId="0" applyNumberFormat="1" applyFont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1" fillId="0" borderId="2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workbookViewId="0">
      <selection activeCell="F31" sqref="F31"/>
    </sheetView>
  </sheetViews>
  <sheetFormatPr defaultColWidth="9.140625" defaultRowHeight="15" x14ac:dyDescent="0.25"/>
  <cols>
    <col min="1" max="1" width="4.28515625" style="1" customWidth="1"/>
    <col min="2" max="2" width="38.7109375" style="1" customWidth="1"/>
    <col min="3" max="3" width="13.7109375" style="1" customWidth="1"/>
    <col min="4" max="4" width="11.7109375" style="1" customWidth="1"/>
    <col min="5" max="5" width="14.140625" style="1" customWidth="1"/>
    <col min="6" max="6" width="45.85546875" style="1" customWidth="1"/>
    <col min="7" max="7" width="18.28515625" style="1" customWidth="1"/>
    <col min="8" max="16384" width="9.140625" style="1"/>
  </cols>
  <sheetData>
    <row r="1" spans="1:6" ht="54" customHeight="1" x14ac:dyDescent="0.3">
      <c r="B1" s="101" t="s">
        <v>104</v>
      </c>
      <c r="C1" s="101"/>
      <c r="D1" s="101"/>
      <c r="E1" s="101"/>
      <c r="F1" s="101"/>
    </row>
    <row r="2" spans="1:6" ht="19.5" customHeight="1" x14ac:dyDescent="0.35">
      <c r="B2" s="100" t="s">
        <v>155</v>
      </c>
      <c r="C2" s="100"/>
      <c r="D2" s="100"/>
      <c r="E2" s="100"/>
    </row>
    <row r="3" spans="1:6" ht="14.25" customHeight="1" x14ac:dyDescent="0.25">
      <c r="B3" s="99" t="s">
        <v>23</v>
      </c>
      <c r="C3" s="99"/>
      <c r="D3" s="99"/>
      <c r="E3" s="99"/>
    </row>
    <row r="4" spans="1:6" ht="18.75" customHeight="1" x14ac:dyDescent="0.3">
      <c r="B4" s="106" t="s">
        <v>22</v>
      </c>
      <c r="C4" s="106"/>
      <c r="D4" s="106"/>
      <c r="E4" s="106"/>
    </row>
    <row r="6" spans="1:6" ht="15" customHeight="1" x14ac:dyDescent="0.25">
      <c r="A6" s="104" t="s">
        <v>24</v>
      </c>
      <c r="B6" s="104" t="s">
        <v>1</v>
      </c>
      <c r="C6" s="104" t="s">
        <v>2</v>
      </c>
      <c r="D6" s="107" t="s">
        <v>10</v>
      </c>
      <c r="E6" s="107"/>
      <c r="F6" s="104" t="s">
        <v>25</v>
      </c>
    </row>
    <row r="7" spans="1:6" ht="27.75" customHeight="1" thickBot="1" x14ac:dyDescent="0.3">
      <c r="A7" s="105"/>
      <c r="B7" s="105"/>
      <c r="C7" s="105"/>
      <c r="D7" s="8" t="s">
        <v>105</v>
      </c>
      <c r="E7" s="8" t="s">
        <v>106</v>
      </c>
      <c r="F7" s="105"/>
    </row>
    <row r="8" spans="1:6" ht="37.5" customHeight="1" thickBot="1" x14ac:dyDescent="0.3">
      <c r="A8" s="21" t="s">
        <v>31</v>
      </c>
      <c r="B8" s="9" t="s">
        <v>4</v>
      </c>
      <c r="C8" s="10" t="s">
        <v>3</v>
      </c>
      <c r="D8" s="36">
        <v>53.2</v>
      </c>
      <c r="E8" s="36">
        <v>52.9</v>
      </c>
      <c r="F8" s="14" t="str">
        <f>IF(OR(D8&gt;800,E8&gt;800),"ОШИБКА: единицы измерения - тыс.чел"," ")</f>
        <v xml:space="preserve"> </v>
      </c>
    </row>
    <row r="9" spans="1:6" ht="60" customHeight="1" x14ac:dyDescent="0.25">
      <c r="A9" s="21" t="s">
        <v>33</v>
      </c>
      <c r="B9" s="9" t="s">
        <v>11</v>
      </c>
      <c r="C9" s="10" t="s">
        <v>0</v>
      </c>
      <c r="D9" s="13">
        <f>D11+D12</f>
        <v>2369834.4</v>
      </c>
      <c r="E9" s="13">
        <f t="shared" ref="E9" si="0">E11+E12</f>
        <v>2655805</v>
      </c>
      <c r="F9" s="14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36" customHeight="1" x14ac:dyDescent="0.25">
      <c r="A10" s="23"/>
      <c r="B10" s="3" t="s">
        <v>15</v>
      </c>
      <c r="C10" s="5"/>
      <c r="D10" s="6"/>
      <c r="E10" s="6"/>
      <c r="F10" s="15" t="str">
        <f>IF(OR(D9&gt;30000000,E9&gt;30000000),"ОШИБКА: в строках 1.3,1.4 единица измерения - тыс.руб","")</f>
        <v/>
      </c>
    </row>
    <row r="11" spans="1:6" ht="16.5" customHeight="1" x14ac:dyDescent="0.25">
      <c r="A11" s="23" t="s">
        <v>35</v>
      </c>
      <c r="B11" s="2" t="s">
        <v>16</v>
      </c>
      <c r="C11" s="5" t="s">
        <v>0</v>
      </c>
      <c r="D11" s="37">
        <v>710303.4</v>
      </c>
      <c r="E11" s="37">
        <v>753941.9</v>
      </c>
      <c r="F11" s="16"/>
    </row>
    <row r="12" spans="1:6" ht="15.75" customHeight="1" thickBot="1" x14ac:dyDescent="0.3">
      <c r="A12" s="22" t="s">
        <v>37</v>
      </c>
      <c r="B12" s="11" t="s">
        <v>17</v>
      </c>
      <c r="C12" s="12" t="s">
        <v>0</v>
      </c>
      <c r="D12" s="38">
        <v>1659531</v>
      </c>
      <c r="E12" s="38">
        <v>1901863.1</v>
      </c>
      <c r="F12" s="17"/>
    </row>
    <row r="13" spans="1:6" ht="34.5" customHeight="1" x14ac:dyDescent="0.25">
      <c r="A13" s="21" t="s">
        <v>38</v>
      </c>
      <c r="B13" s="9" t="s">
        <v>5</v>
      </c>
      <c r="C13" s="10" t="s">
        <v>0</v>
      </c>
      <c r="D13" s="13">
        <f>D15+D16</f>
        <v>2348780.1</v>
      </c>
      <c r="E13" s="13">
        <f t="shared" ref="E13" si="1">E15+E16</f>
        <v>2682551.2999999998</v>
      </c>
      <c r="F13" s="14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33" customHeight="1" x14ac:dyDescent="0.25">
      <c r="A14" s="23"/>
      <c r="B14" s="3" t="s">
        <v>20</v>
      </c>
      <c r="C14" s="5"/>
      <c r="D14" s="6"/>
      <c r="E14" s="6"/>
      <c r="F14" s="15" t="str">
        <f>IF(OR(D13&gt;31000000,E13&gt;31000000),"ОШИБКА: в строках 1.6,1.7 единица измерения - тыс.руб","")</f>
        <v/>
      </c>
    </row>
    <row r="15" spans="1:6" x14ac:dyDescent="0.25">
      <c r="A15" s="23" t="s">
        <v>39</v>
      </c>
      <c r="B15" s="2" t="s">
        <v>18</v>
      </c>
      <c r="C15" s="5" t="s">
        <v>0</v>
      </c>
      <c r="D15" s="37">
        <v>1152307.1000000001</v>
      </c>
      <c r="E15" s="37">
        <v>1357926.9</v>
      </c>
      <c r="F15" s="16"/>
    </row>
    <row r="16" spans="1:6" ht="15.75" thickBot="1" x14ac:dyDescent="0.3">
      <c r="A16" s="22" t="s">
        <v>40</v>
      </c>
      <c r="B16" s="11" t="s">
        <v>19</v>
      </c>
      <c r="C16" s="12" t="s">
        <v>0</v>
      </c>
      <c r="D16" s="38">
        <v>1196473</v>
      </c>
      <c r="E16" s="38">
        <v>1324624.3999999999</v>
      </c>
      <c r="F16" s="17"/>
    </row>
    <row r="17" spans="1:8" ht="39.200000000000003" customHeight="1" x14ac:dyDescent="0.25">
      <c r="A17" s="24" t="s">
        <v>43</v>
      </c>
      <c r="B17" s="9" t="s">
        <v>6</v>
      </c>
      <c r="C17" s="10" t="s">
        <v>0</v>
      </c>
      <c r="D17" s="13">
        <f>D9-D13</f>
        <v>21054.299999999814</v>
      </c>
      <c r="E17" s="13">
        <f t="shared" ref="E17" si="2">E9-E13</f>
        <v>-26746.299999999814</v>
      </c>
      <c r="F17" s="14"/>
    </row>
    <row r="18" spans="1:8" ht="51" customHeight="1" x14ac:dyDescent="0.25">
      <c r="A18" s="25" t="s">
        <v>44</v>
      </c>
      <c r="B18" s="2" t="s">
        <v>7</v>
      </c>
      <c r="C18" s="5" t="s">
        <v>0</v>
      </c>
      <c r="D18" s="6">
        <f>D20+D21+D22+D23+D24</f>
        <v>-21054.3</v>
      </c>
      <c r="E18" s="6">
        <f>E20+E21+E22+E23+E24</f>
        <v>26746.3</v>
      </c>
      <c r="F18" s="15" t="str">
        <f>IF(ROUND((D17+E17+D18+E18),1)&lt;&gt;0,"ОШИБКА: непокрытый дефицит (профицит)","")</f>
        <v/>
      </c>
      <c r="H18" s="7"/>
    </row>
    <row r="19" spans="1:8" ht="15.75" thickBot="1" x14ac:dyDescent="0.3">
      <c r="A19" s="41"/>
      <c r="B19" s="65" t="s">
        <v>21</v>
      </c>
      <c r="C19" s="42"/>
      <c r="D19" s="68"/>
      <c r="E19" s="68"/>
      <c r="F19" s="27"/>
    </row>
    <row r="20" spans="1:8" ht="38.25" customHeight="1" x14ac:dyDescent="0.25">
      <c r="A20" s="24" t="s">
        <v>45</v>
      </c>
      <c r="B20" s="9" t="s">
        <v>8</v>
      </c>
      <c r="C20" s="10" t="s">
        <v>0</v>
      </c>
      <c r="D20" s="64"/>
      <c r="E20" s="64"/>
      <c r="F20" s="14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41.25" customHeight="1" x14ac:dyDescent="0.25">
      <c r="A21" s="25" t="s">
        <v>46</v>
      </c>
      <c r="B21" s="2" t="s">
        <v>107</v>
      </c>
      <c r="C21" s="63" t="s">
        <v>0</v>
      </c>
      <c r="D21" s="67"/>
      <c r="E21" s="67"/>
      <c r="F21" s="15"/>
    </row>
    <row r="22" spans="1:8" ht="58.7" customHeight="1" x14ac:dyDescent="0.25">
      <c r="A22" s="25" t="s">
        <v>47</v>
      </c>
      <c r="B22" s="2" t="s">
        <v>14</v>
      </c>
      <c r="C22" s="63" t="s">
        <v>0</v>
      </c>
      <c r="D22" s="37"/>
      <c r="E22" s="37"/>
      <c r="F22" s="15"/>
    </row>
    <row r="23" spans="1:8" x14ac:dyDescent="0.25">
      <c r="A23" s="25" t="s">
        <v>48</v>
      </c>
      <c r="B23" s="2" t="s">
        <v>13</v>
      </c>
      <c r="C23" s="63" t="s">
        <v>0</v>
      </c>
      <c r="D23" s="37"/>
      <c r="E23" s="37"/>
      <c r="F23" s="15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ht="15.75" thickBot="1" x14ac:dyDescent="0.3">
      <c r="A24" s="26" t="s">
        <v>49</v>
      </c>
      <c r="B24" s="28" t="s">
        <v>9</v>
      </c>
      <c r="C24" s="12" t="s">
        <v>0</v>
      </c>
      <c r="D24" s="38">
        <v>-21054.3</v>
      </c>
      <c r="E24" s="38">
        <v>26746.3</v>
      </c>
      <c r="F24" s="69"/>
    </row>
    <row r="25" spans="1:8" ht="55.5" customHeight="1" x14ac:dyDescent="0.25">
      <c r="A25" s="44" t="s">
        <v>50</v>
      </c>
      <c r="B25" s="45" t="s">
        <v>12</v>
      </c>
      <c r="C25" s="46" t="s">
        <v>0</v>
      </c>
      <c r="D25" s="66">
        <v>0</v>
      </c>
      <c r="E25" s="66">
        <v>0</v>
      </c>
      <c r="F25" s="61" t="str">
        <f>IF(OR(D25&lt;(D27+D28+D29),E25&lt;(E27+E28+E29)),"ОШИБКА: строка 1.15 не может быть меньше суммы строк 1.16-1.18","")</f>
        <v/>
      </c>
    </row>
    <row r="26" spans="1:8" ht="31.7" customHeight="1" x14ac:dyDescent="0.25">
      <c r="A26" s="25"/>
      <c r="B26" s="3" t="s">
        <v>21</v>
      </c>
      <c r="C26" s="40"/>
      <c r="D26" s="37"/>
      <c r="E26" s="37"/>
      <c r="F26" s="15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44.45" customHeight="1" x14ac:dyDescent="0.25">
      <c r="A27" s="25" t="s">
        <v>51</v>
      </c>
      <c r="B27" s="3" t="s">
        <v>26</v>
      </c>
      <c r="C27" s="4" t="s">
        <v>0</v>
      </c>
      <c r="D27" s="37"/>
      <c r="E27" s="37"/>
      <c r="F27" s="15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ht="43.5" customHeight="1" x14ac:dyDescent="0.25">
      <c r="A28" s="25" t="s">
        <v>52</v>
      </c>
      <c r="B28" s="3" t="s">
        <v>27</v>
      </c>
      <c r="C28" s="4" t="s">
        <v>0</v>
      </c>
      <c r="D28" s="37"/>
      <c r="E28" s="37"/>
      <c r="F28" s="15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ht="43.5" customHeight="1" thickBot="1" x14ac:dyDescent="0.3">
      <c r="A29" s="41" t="s">
        <v>53</v>
      </c>
      <c r="B29" s="65" t="s">
        <v>65</v>
      </c>
      <c r="C29" s="70" t="s">
        <v>0</v>
      </c>
      <c r="D29" s="43"/>
      <c r="E29" s="43"/>
      <c r="F29" s="27" t="str">
        <f>IF(((D29-TRUNC(D29,1))+(E29-TRUNC(E29,1)))&gt;0,"ОШИБКА: в строке 1.18 точность должна быть - один знак после запятой","")</f>
        <v/>
      </c>
    </row>
    <row r="30" spans="1:8" ht="120" x14ac:dyDescent="0.25">
      <c r="A30" s="24" t="s">
        <v>54</v>
      </c>
      <c r="B30" s="9" t="s">
        <v>144</v>
      </c>
      <c r="C30" s="71" t="s">
        <v>112</v>
      </c>
      <c r="D30" s="102" t="s">
        <v>156</v>
      </c>
      <c r="E30" s="102"/>
      <c r="F30" s="14" t="s">
        <v>161</v>
      </c>
    </row>
    <row r="31" spans="1:8" ht="30.75" thickBot="1" x14ac:dyDescent="0.3">
      <c r="A31" s="26" t="s">
        <v>55</v>
      </c>
      <c r="B31" s="11" t="s">
        <v>145</v>
      </c>
      <c r="C31" s="72"/>
      <c r="D31" s="103" t="s">
        <v>160</v>
      </c>
      <c r="E31" s="103"/>
      <c r="F31" s="60" t="s">
        <v>113</v>
      </c>
    </row>
  </sheetData>
  <mergeCells count="11">
    <mergeCell ref="A6:A7"/>
    <mergeCell ref="B4:E4"/>
    <mergeCell ref="B6:B7"/>
    <mergeCell ref="C6:C7"/>
    <mergeCell ref="D6:E6"/>
    <mergeCell ref="B3:E3"/>
    <mergeCell ref="B2:E2"/>
    <mergeCell ref="B1:F1"/>
    <mergeCell ref="D30:E30"/>
    <mergeCell ref="D31:E31"/>
    <mergeCell ref="F6:F7"/>
  </mergeCells>
  <pageMargins left="0.39370078740157483" right="0.39370078740157483" top="0.42" bottom="0.35" header="0.31496062992125984" footer="0.31496062992125984"/>
  <pageSetup paperSize="9" scale="7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opLeftCell="B31" workbookViewId="0">
      <selection activeCell="F36" sqref="F36"/>
    </sheetView>
  </sheetViews>
  <sheetFormatPr defaultColWidth="9.140625" defaultRowHeight="18.75" x14ac:dyDescent="0.3"/>
  <cols>
    <col min="1" max="1" width="9" style="59" customWidth="1"/>
    <col min="2" max="2" width="79.28515625" style="51" customWidth="1"/>
    <col min="3" max="3" width="11.7109375" style="54" customWidth="1"/>
    <col min="4" max="4" width="10.85546875" style="51" customWidth="1"/>
    <col min="5" max="5" width="11.7109375" style="51" customWidth="1"/>
    <col min="6" max="16384" width="9.140625" style="51"/>
  </cols>
  <sheetData>
    <row r="1" spans="1:6" ht="17.45" customHeight="1" x14ac:dyDescent="0.3">
      <c r="A1" s="108" t="s">
        <v>115</v>
      </c>
      <c r="B1" s="108"/>
      <c r="C1" s="108"/>
      <c r="D1" s="108"/>
      <c r="E1" s="73"/>
      <c r="F1" s="73"/>
    </row>
    <row r="2" spans="1:6" ht="7.5" hidden="1" customHeight="1" x14ac:dyDescent="0.3">
      <c r="A2" s="109"/>
      <c r="B2" s="109"/>
      <c r="C2" s="109"/>
      <c r="D2" s="109"/>
      <c r="E2" s="109"/>
    </row>
    <row r="3" spans="1:6" ht="27" customHeight="1" x14ac:dyDescent="0.3">
      <c r="A3" s="110" t="s">
        <v>24</v>
      </c>
      <c r="B3" s="111" t="s">
        <v>1</v>
      </c>
      <c r="C3" s="112" t="s">
        <v>116</v>
      </c>
      <c r="D3" s="113" t="s">
        <v>66</v>
      </c>
      <c r="E3" s="114"/>
    </row>
    <row r="4" spans="1:6" s="62" customFormat="1" ht="21.75" customHeight="1" x14ac:dyDescent="0.3">
      <c r="A4" s="110"/>
      <c r="B4" s="111"/>
      <c r="C4" s="112"/>
      <c r="D4" s="74" t="s">
        <v>117</v>
      </c>
      <c r="E4" s="74" t="s">
        <v>106</v>
      </c>
    </row>
    <row r="5" spans="1:6" s="62" customFormat="1" ht="21.75" customHeight="1" x14ac:dyDescent="0.3">
      <c r="A5" s="75" t="s">
        <v>67</v>
      </c>
      <c r="B5" s="76" t="s">
        <v>68</v>
      </c>
      <c r="C5" s="77"/>
      <c r="D5" s="78"/>
      <c r="E5" s="78"/>
    </row>
    <row r="6" spans="1:6" x14ac:dyDescent="0.3">
      <c r="A6" s="79" t="s">
        <v>69</v>
      </c>
      <c r="B6" s="80" t="s">
        <v>118</v>
      </c>
      <c r="C6" s="81" t="s">
        <v>0</v>
      </c>
      <c r="D6" s="93">
        <f>D7+D18+D23</f>
        <v>2369834.4</v>
      </c>
      <c r="E6" s="93">
        <f>E7+E18+E23</f>
        <v>2655805</v>
      </c>
    </row>
    <row r="7" spans="1:6" x14ac:dyDescent="0.3">
      <c r="A7" s="79" t="s">
        <v>70</v>
      </c>
      <c r="B7" s="80" t="s">
        <v>71</v>
      </c>
      <c r="C7" s="81" t="s">
        <v>0</v>
      </c>
      <c r="D7" s="94">
        <v>617991.30000000005</v>
      </c>
      <c r="E7" s="94">
        <v>689037.4</v>
      </c>
    </row>
    <row r="8" spans="1:6" ht="13.7" customHeight="1" x14ac:dyDescent="0.3">
      <c r="A8" s="79"/>
      <c r="B8" s="82" t="s">
        <v>21</v>
      </c>
      <c r="C8" s="81"/>
      <c r="D8" s="94"/>
      <c r="E8" s="94"/>
    </row>
    <row r="9" spans="1:6" ht="21.75" customHeight="1" x14ac:dyDescent="0.3">
      <c r="A9" s="83" t="s">
        <v>72</v>
      </c>
      <c r="B9" s="82" t="s">
        <v>102</v>
      </c>
      <c r="C9" s="84" t="s">
        <v>0</v>
      </c>
      <c r="D9" s="96">
        <v>430655.8</v>
      </c>
      <c r="E9" s="96">
        <v>487318.6</v>
      </c>
    </row>
    <row r="10" spans="1:6" x14ac:dyDescent="0.3">
      <c r="A10" s="83" t="s">
        <v>73</v>
      </c>
      <c r="B10" s="82" t="s">
        <v>119</v>
      </c>
      <c r="C10" s="84" t="s">
        <v>0</v>
      </c>
      <c r="D10" s="95">
        <v>113021.6</v>
      </c>
      <c r="E10" s="95">
        <v>117630</v>
      </c>
    </row>
    <row r="11" spans="1:6" ht="30.2" customHeight="1" x14ac:dyDescent="0.3">
      <c r="A11" s="83"/>
      <c r="B11" s="82" t="s">
        <v>120</v>
      </c>
      <c r="C11" s="84" t="s">
        <v>0</v>
      </c>
      <c r="D11" s="95">
        <v>7817.8</v>
      </c>
      <c r="E11" s="95">
        <v>7057.8</v>
      </c>
    </row>
    <row r="12" spans="1:6" x14ac:dyDescent="0.3">
      <c r="A12" s="83" t="s">
        <v>74</v>
      </c>
      <c r="B12" s="82" t="s">
        <v>75</v>
      </c>
      <c r="C12" s="84" t="s">
        <v>0</v>
      </c>
      <c r="D12" s="95">
        <v>13793.4</v>
      </c>
      <c r="E12" s="95">
        <v>15661.3</v>
      </c>
    </row>
    <row r="13" spans="1:6" x14ac:dyDescent="0.3">
      <c r="A13" s="83" t="s">
        <v>76</v>
      </c>
      <c r="B13" s="82" t="s">
        <v>77</v>
      </c>
      <c r="C13" s="84" t="s">
        <v>0</v>
      </c>
      <c r="D13" s="95">
        <v>19628.2</v>
      </c>
      <c r="E13" s="95">
        <v>20568.3</v>
      </c>
    </row>
    <row r="14" spans="1:6" ht="30.75" customHeight="1" x14ac:dyDescent="0.3">
      <c r="A14" s="79" t="s">
        <v>78</v>
      </c>
      <c r="B14" s="80" t="s">
        <v>121</v>
      </c>
      <c r="C14" s="81" t="s">
        <v>103</v>
      </c>
      <c r="D14" s="97">
        <f>+D15+D16+D17</f>
        <v>419040.2</v>
      </c>
      <c r="E14" s="97">
        <f>+E15+E16+E17</f>
        <v>479904.2</v>
      </c>
    </row>
    <row r="15" spans="1:6" x14ac:dyDescent="0.3">
      <c r="A15" s="79"/>
      <c r="B15" s="85" t="s">
        <v>157</v>
      </c>
      <c r="C15" s="84" t="s">
        <v>0</v>
      </c>
      <c r="D15" s="95">
        <v>323027.7</v>
      </c>
      <c r="E15" s="95">
        <v>369093</v>
      </c>
    </row>
    <row r="16" spans="1:6" ht="75" x14ac:dyDescent="0.3">
      <c r="A16" s="79"/>
      <c r="B16" s="85" t="s">
        <v>159</v>
      </c>
      <c r="C16" s="84" t="s">
        <v>0</v>
      </c>
      <c r="D16" s="95">
        <v>665.3</v>
      </c>
      <c r="E16" s="95">
        <v>1714</v>
      </c>
    </row>
    <row r="17" spans="1:5" ht="30" x14ac:dyDescent="0.3">
      <c r="A17" s="79"/>
      <c r="B17" s="85" t="s">
        <v>158</v>
      </c>
      <c r="C17" s="84" t="s">
        <v>0</v>
      </c>
      <c r="D17" s="95">
        <v>95347.199999999997</v>
      </c>
      <c r="E17" s="95">
        <v>109097.2</v>
      </c>
    </row>
    <row r="18" spans="1:5" x14ac:dyDescent="0.3">
      <c r="A18" s="79" t="s">
        <v>83</v>
      </c>
      <c r="B18" s="80" t="s">
        <v>79</v>
      </c>
      <c r="C18" s="81" t="s">
        <v>0</v>
      </c>
      <c r="D18" s="94">
        <v>92312.1</v>
      </c>
      <c r="E18" s="94">
        <v>64904.5</v>
      </c>
    </row>
    <row r="19" spans="1:5" ht="12.75" customHeight="1" x14ac:dyDescent="0.3">
      <c r="A19" s="79"/>
      <c r="B19" s="86" t="s">
        <v>21</v>
      </c>
      <c r="C19" s="81"/>
      <c r="D19" s="94"/>
      <c r="E19" s="94"/>
    </row>
    <row r="20" spans="1:5" ht="37.5" customHeight="1" x14ac:dyDescent="0.3">
      <c r="A20" s="83" t="s">
        <v>122</v>
      </c>
      <c r="B20" s="85" t="s">
        <v>80</v>
      </c>
      <c r="C20" s="84" t="s">
        <v>0</v>
      </c>
      <c r="D20" s="95">
        <v>32893.699999999997</v>
      </c>
      <c r="E20" s="95">
        <v>28137.200000000001</v>
      </c>
    </row>
    <row r="21" spans="1:5" ht="45.75" customHeight="1" x14ac:dyDescent="0.3">
      <c r="A21" s="79"/>
      <c r="B21" s="85" t="s">
        <v>81</v>
      </c>
      <c r="C21" s="84" t="s">
        <v>0</v>
      </c>
      <c r="D21" s="95">
        <v>12292</v>
      </c>
      <c r="E21" s="95">
        <v>9571.2000000000007</v>
      </c>
    </row>
    <row r="22" spans="1:5" ht="21.2" customHeight="1" x14ac:dyDescent="0.3">
      <c r="A22" s="83" t="s">
        <v>123</v>
      </c>
      <c r="B22" s="85" t="s">
        <v>82</v>
      </c>
      <c r="C22" s="84" t="s">
        <v>0</v>
      </c>
      <c r="D22" s="95">
        <v>32871.599999999999</v>
      </c>
      <c r="E22" s="95">
        <v>28511.3</v>
      </c>
    </row>
    <row r="23" spans="1:5" ht="30" x14ac:dyDescent="0.3">
      <c r="A23" s="79" t="s">
        <v>84</v>
      </c>
      <c r="B23" s="87" t="s">
        <v>124</v>
      </c>
      <c r="C23" s="81" t="s">
        <v>0</v>
      </c>
      <c r="D23" s="93">
        <f>D25+D27+D28+D29</f>
        <v>1659531</v>
      </c>
      <c r="E23" s="93">
        <f>E25+E27+E28+E29</f>
        <v>1901863.0999999999</v>
      </c>
    </row>
    <row r="24" spans="1:5" ht="14.25" customHeight="1" x14ac:dyDescent="0.3">
      <c r="A24" s="79"/>
      <c r="B24" s="88" t="s">
        <v>15</v>
      </c>
      <c r="C24" s="81"/>
      <c r="D24" s="94"/>
      <c r="E24" s="94"/>
    </row>
    <row r="25" spans="1:5" ht="15.75" customHeight="1" x14ac:dyDescent="0.3">
      <c r="A25" s="83" t="s">
        <v>125</v>
      </c>
      <c r="B25" s="82" t="s">
        <v>126</v>
      </c>
      <c r="C25" s="84" t="s">
        <v>0</v>
      </c>
      <c r="D25" s="94">
        <v>1654492</v>
      </c>
      <c r="E25" s="94">
        <v>1898386.5</v>
      </c>
    </row>
    <row r="26" spans="1:5" ht="15.75" customHeight="1" x14ac:dyDescent="0.3">
      <c r="A26" s="83"/>
      <c r="B26" s="86" t="s">
        <v>127</v>
      </c>
      <c r="C26" s="84" t="s">
        <v>0</v>
      </c>
      <c r="D26" s="94">
        <v>810744.2</v>
      </c>
      <c r="E26" s="94">
        <v>925135.5</v>
      </c>
    </row>
    <row r="27" spans="1:5" ht="18.75" customHeight="1" x14ac:dyDescent="0.3">
      <c r="A27" s="83" t="s">
        <v>128</v>
      </c>
      <c r="B27" s="82" t="s">
        <v>129</v>
      </c>
      <c r="C27" s="84" t="s">
        <v>0</v>
      </c>
      <c r="D27" s="95">
        <v>5325</v>
      </c>
      <c r="E27" s="95">
        <v>4699</v>
      </c>
    </row>
    <row r="28" spans="1:5" ht="28.5" customHeight="1" x14ac:dyDescent="0.3">
      <c r="A28" s="83" t="s">
        <v>130</v>
      </c>
      <c r="B28" s="82" t="s">
        <v>131</v>
      </c>
      <c r="C28" s="84" t="s">
        <v>0</v>
      </c>
      <c r="D28" s="95">
        <v>2590.6</v>
      </c>
      <c r="E28" s="95">
        <v>1.4</v>
      </c>
    </row>
    <row r="29" spans="1:5" ht="30.75" customHeight="1" x14ac:dyDescent="0.3">
      <c r="A29" s="83" t="s">
        <v>132</v>
      </c>
      <c r="B29" s="82" t="s">
        <v>133</v>
      </c>
      <c r="C29" s="84" t="s">
        <v>0</v>
      </c>
      <c r="D29" s="95">
        <v>-2876.6</v>
      </c>
      <c r="E29" s="95">
        <v>-1223.8</v>
      </c>
    </row>
    <row r="30" spans="1:5" ht="32.25" customHeight="1" x14ac:dyDescent="0.3">
      <c r="A30" s="79" t="s">
        <v>86</v>
      </c>
      <c r="B30" s="89" t="s">
        <v>134</v>
      </c>
      <c r="C30" s="81" t="s">
        <v>0</v>
      </c>
      <c r="D30" s="94">
        <v>26531.599999999999</v>
      </c>
      <c r="E30" s="94">
        <v>25794.1</v>
      </c>
    </row>
    <row r="31" spans="1:5" ht="21.2" customHeight="1" x14ac:dyDescent="0.3">
      <c r="A31" s="83"/>
      <c r="B31" s="82" t="s">
        <v>85</v>
      </c>
      <c r="C31" s="84" t="s">
        <v>0</v>
      </c>
      <c r="D31" s="95"/>
      <c r="E31" s="95"/>
    </row>
    <row r="32" spans="1:5" ht="33.75" customHeight="1" x14ac:dyDescent="0.3">
      <c r="A32" s="79" t="s">
        <v>87</v>
      </c>
      <c r="B32" s="89" t="s">
        <v>88</v>
      </c>
      <c r="C32" s="81" t="s">
        <v>0</v>
      </c>
      <c r="D32" s="94">
        <v>22720.3</v>
      </c>
      <c r="E32" s="94">
        <v>27131.5</v>
      </c>
    </row>
    <row r="33" spans="1:5" s="90" customFormat="1" ht="45.75" x14ac:dyDescent="0.3">
      <c r="A33" s="79" t="s">
        <v>89</v>
      </c>
      <c r="B33" s="89" t="s">
        <v>135</v>
      </c>
      <c r="C33" s="81" t="s">
        <v>0</v>
      </c>
      <c r="D33" s="94">
        <v>9626.7000000000007</v>
      </c>
      <c r="E33" s="94">
        <v>9281.6</v>
      </c>
    </row>
    <row r="34" spans="1:5" x14ac:dyDescent="0.3">
      <c r="A34" s="83"/>
      <c r="B34" s="82" t="s">
        <v>90</v>
      </c>
      <c r="C34" s="84" t="s">
        <v>0</v>
      </c>
      <c r="D34" s="95"/>
      <c r="E34" s="95"/>
    </row>
    <row r="35" spans="1:5" ht="33.75" customHeight="1" x14ac:dyDescent="0.3">
      <c r="A35" s="79" t="s">
        <v>91</v>
      </c>
      <c r="B35" s="80" t="s">
        <v>93</v>
      </c>
      <c r="C35" s="81" t="s">
        <v>0</v>
      </c>
      <c r="D35" s="94">
        <v>1500</v>
      </c>
      <c r="E35" s="94">
        <v>2020.9</v>
      </c>
    </row>
    <row r="36" spans="1:5" ht="44.45" customHeight="1" x14ac:dyDescent="0.3">
      <c r="A36" s="79" t="s">
        <v>92</v>
      </c>
      <c r="B36" s="80" t="s">
        <v>136</v>
      </c>
      <c r="C36" s="81" t="s">
        <v>0</v>
      </c>
      <c r="D36" s="94">
        <v>5488.3</v>
      </c>
      <c r="E36" s="94">
        <v>7500</v>
      </c>
    </row>
    <row r="37" spans="1:5" ht="34.5" customHeight="1" x14ac:dyDescent="0.3">
      <c r="A37" s="79" t="s">
        <v>94</v>
      </c>
      <c r="B37" s="80" t="s">
        <v>137</v>
      </c>
      <c r="C37" s="81" t="s">
        <v>0</v>
      </c>
      <c r="D37" s="93">
        <f>D38+D39</f>
        <v>9756</v>
      </c>
      <c r="E37" s="93">
        <f>E38+E39</f>
        <v>9536</v>
      </c>
    </row>
    <row r="38" spans="1:5" s="52" customFormat="1" ht="18" customHeight="1" x14ac:dyDescent="0.3">
      <c r="A38" s="83" t="s">
        <v>138</v>
      </c>
      <c r="B38" s="82" t="s">
        <v>97</v>
      </c>
      <c r="C38" s="84" t="s">
        <v>0</v>
      </c>
      <c r="D38" s="95">
        <v>6788</v>
      </c>
      <c r="E38" s="95">
        <v>6727</v>
      </c>
    </row>
    <row r="39" spans="1:5" s="52" customFormat="1" x14ac:dyDescent="0.3">
      <c r="A39" s="83" t="s">
        <v>139</v>
      </c>
      <c r="B39" s="82" t="s">
        <v>98</v>
      </c>
      <c r="C39" s="84" t="s">
        <v>0</v>
      </c>
      <c r="D39" s="95">
        <v>2968</v>
      </c>
      <c r="E39" s="95">
        <v>2809</v>
      </c>
    </row>
    <row r="40" spans="1:5" s="52" customFormat="1" ht="45" x14ac:dyDescent="0.3">
      <c r="A40" s="91" t="s">
        <v>95</v>
      </c>
      <c r="B40" s="80" t="s">
        <v>140</v>
      </c>
      <c r="C40" s="81" t="s">
        <v>0</v>
      </c>
      <c r="D40" s="93">
        <f>D41+D42</f>
        <v>187</v>
      </c>
      <c r="E40" s="93">
        <f>E41+E42</f>
        <v>85</v>
      </c>
    </row>
    <row r="41" spans="1:5" s="52" customFormat="1" x14ac:dyDescent="0.3">
      <c r="A41" s="83" t="s">
        <v>141</v>
      </c>
      <c r="B41" s="82" t="s">
        <v>97</v>
      </c>
      <c r="C41" s="84" t="s">
        <v>0</v>
      </c>
      <c r="D41" s="95">
        <v>79</v>
      </c>
      <c r="E41" s="95">
        <v>1</v>
      </c>
    </row>
    <row r="42" spans="1:5" s="52" customFormat="1" x14ac:dyDescent="0.3">
      <c r="A42" s="83" t="s">
        <v>142</v>
      </c>
      <c r="B42" s="82" t="s">
        <v>98</v>
      </c>
      <c r="C42" s="84" t="s">
        <v>0</v>
      </c>
      <c r="D42" s="95">
        <v>108</v>
      </c>
      <c r="E42" s="95">
        <v>84</v>
      </c>
    </row>
    <row r="43" spans="1:5" ht="47.25" customHeight="1" x14ac:dyDescent="0.3">
      <c r="A43" s="79" t="s">
        <v>96</v>
      </c>
      <c r="B43" s="80" t="s">
        <v>143</v>
      </c>
      <c r="C43" s="81" t="s">
        <v>0</v>
      </c>
      <c r="D43" s="98">
        <v>9008.2999999999993</v>
      </c>
      <c r="E43" s="98">
        <v>10824.8</v>
      </c>
    </row>
    <row r="44" spans="1:5" x14ac:dyDescent="0.3">
      <c r="A44" s="79" t="s">
        <v>99</v>
      </c>
      <c r="B44" s="80" t="s">
        <v>100</v>
      </c>
      <c r="C44" s="81" t="s">
        <v>101</v>
      </c>
      <c r="D44" s="95">
        <v>77.3</v>
      </c>
      <c r="E44" s="95">
        <v>77.3</v>
      </c>
    </row>
    <row r="45" spans="1:5" x14ac:dyDescent="0.3">
      <c r="A45" s="53"/>
    </row>
    <row r="46" spans="1:5" x14ac:dyDescent="0.3">
      <c r="A46" s="53"/>
    </row>
    <row r="47" spans="1:5" x14ac:dyDescent="0.3">
      <c r="A47" s="53"/>
    </row>
    <row r="48" spans="1:5" x14ac:dyDescent="0.3">
      <c r="A48" s="55"/>
      <c r="B48" s="56"/>
      <c r="C48" s="57"/>
      <c r="D48" s="56"/>
    </row>
    <row r="49" spans="1:2" x14ac:dyDescent="0.3">
      <c r="A49" s="58"/>
      <c r="B49" s="56"/>
    </row>
  </sheetData>
  <mergeCells count="6">
    <mergeCell ref="A1:D1"/>
    <mergeCell ref="A2:E2"/>
    <mergeCell ref="A3:A4"/>
    <mergeCell ref="B3:B4"/>
    <mergeCell ref="C3:C4"/>
    <mergeCell ref="D3:E3"/>
  </mergeCells>
  <pageMargins left="0.43307086614173229" right="0" top="0.35433070866141736" bottom="0.15748031496062992" header="0.15748031496062992" footer="0.15748031496062992"/>
  <pageSetup paperSize="9" scale="7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workbookViewId="0">
      <selection activeCell="D12" sqref="D12"/>
    </sheetView>
  </sheetViews>
  <sheetFormatPr defaultRowHeight="15" x14ac:dyDescent="0.25"/>
  <cols>
    <col min="1" max="1" width="4.28515625" customWidth="1"/>
    <col min="2" max="2" width="45.85546875" customWidth="1"/>
    <col min="3" max="3" width="10.28515625" customWidth="1"/>
    <col min="4" max="4" width="14.7109375" customWidth="1"/>
    <col min="5" max="6" width="14.140625" customWidth="1"/>
    <col min="7" max="7" width="14" customWidth="1"/>
    <col min="8" max="8" width="36.28515625" customWidth="1"/>
    <col min="9" max="9" width="25.7109375" customWidth="1"/>
  </cols>
  <sheetData>
    <row r="1" spans="1:8" ht="18.75" x14ac:dyDescent="0.3">
      <c r="B1" s="115" t="s">
        <v>56</v>
      </c>
      <c r="C1" s="115"/>
      <c r="D1" s="115"/>
      <c r="E1" s="115"/>
      <c r="F1" s="115"/>
      <c r="G1" s="115"/>
      <c r="H1" s="115"/>
    </row>
    <row r="2" spans="1:8" ht="15" customHeight="1" x14ac:dyDescent="0.25">
      <c r="A2" s="104" t="s">
        <v>24</v>
      </c>
      <c r="B2" s="104" t="s">
        <v>1</v>
      </c>
      <c r="C2" s="104" t="s">
        <v>2</v>
      </c>
      <c r="D2" s="116" t="s">
        <v>10</v>
      </c>
      <c r="E2" s="117"/>
      <c r="F2" s="117"/>
      <c r="G2" s="118"/>
      <c r="H2" s="104" t="s">
        <v>25</v>
      </c>
    </row>
    <row r="3" spans="1:8" x14ac:dyDescent="0.25">
      <c r="A3" s="104"/>
      <c r="B3" s="104"/>
      <c r="C3" s="104"/>
      <c r="D3" s="116" t="s">
        <v>108</v>
      </c>
      <c r="E3" s="118"/>
      <c r="F3" s="116" t="s">
        <v>109</v>
      </c>
      <c r="G3" s="118"/>
      <c r="H3" s="104"/>
    </row>
    <row r="4" spans="1:8" ht="45.75" thickBot="1" x14ac:dyDescent="0.3">
      <c r="A4" s="105"/>
      <c r="B4" s="105"/>
      <c r="C4" s="105"/>
      <c r="D4" s="18" t="s">
        <v>28</v>
      </c>
      <c r="E4" s="18" t="s">
        <v>18</v>
      </c>
      <c r="F4" s="18" t="s">
        <v>28</v>
      </c>
      <c r="G4" s="18" t="s">
        <v>18</v>
      </c>
      <c r="H4" s="105"/>
    </row>
    <row r="5" spans="1:8" ht="48.75" customHeight="1" x14ac:dyDescent="0.25">
      <c r="A5" s="30"/>
      <c r="B5" s="31" t="s">
        <v>29</v>
      </c>
      <c r="C5" s="32"/>
      <c r="D5" s="33" t="s">
        <v>32</v>
      </c>
      <c r="E5" s="33" t="s">
        <v>32</v>
      </c>
      <c r="F5" s="33" t="s">
        <v>32</v>
      </c>
      <c r="G5" s="33" t="s">
        <v>32</v>
      </c>
      <c r="H5" s="14" t="str">
        <f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spans="1:8" x14ac:dyDescent="0.25">
      <c r="A6" s="34" t="s">
        <v>57</v>
      </c>
      <c r="B6" s="19" t="s">
        <v>30</v>
      </c>
      <c r="C6" s="20" t="s">
        <v>0</v>
      </c>
      <c r="D6" s="39">
        <v>5927.5</v>
      </c>
      <c r="E6" s="39">
        <v>10819.1</v>
      </c>
      <c r="F6" s="39">
        <v>7414.3</v>
      </c>
      <c r="G6" s="39">
        <v>10817.1</v>
      </c>
      <c r="H6" s="15" t="str">
        <f>IF(((D6-TRUNC(D6,1))+(E6-TRUNC(E6,1))+(F6-TRUNC(F6,1))+(D7-TRUNC(D7,1))+(E7-TRUNC(E7,1))+(F7-TRUNC(F7,1))+(G6-TRUNC(G6,1)))&gt;0,"ОШИБКА: в строках 3.1,3.2 точность должна быть - один знак после запятой","")</f>
        <v/>
      </c>
    </row>
    <row r="7" spans="1:8" ht="30" x14ac:dyDescent="0.25">
      <c r="A7" s="34" t="s">
        <v>58</v>
      </c>
      <c r="B7" s="19" t="s">
        <v>34</v>
      </c>
      <c r="C7" s="20" t="s">
        <v>0</v>
      </c>
      <c r="D7" s="39">
        <v>69879.399999999994</v>
      </c>
      <c r="E7" s="39">
        <v>139283.20000000001</v>
      </c>
      <c r="F7" s="39">
        <v>81428.800000000003</v>
      </c>
      <c r="G7" s="39">
        <v>89901.5</v>
      </c>
      <c r="H7" s="35"/>
    </row>
    <row r="8" spans="1:8" ht="28.5" customHeight="1" x14ac:dyDescent="0.25">
      <c r="A8" s="34" t="s">
        <v>59</v>
      </c>
      <c r="B8" s="19" t="s">
        <v>36</v>
      </c>
      <c r="C8" s="20" t="s">
        <v>0</v>
      </c>
      <c r="D8" s="39">
        <v>15685.5</v>
      </c>
      <c r="E8" s="39">
        <v>14965.2</v>
      </c>
      <c r="F8" s="39">
        <v>8853.7999999999993</v>
      </c>
      <c r="G8" s="39">
        <v>47587.4</v>
      </c>
      <c r="H8" s="15" t="str">
        <f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spans="1:8" x14ac:dyDescent="0.25">
      <c r="A9" s="34" t="s">
        <v>60</v>
      </c>
      <c r="B9" s="19" t="s">
        <v>41</v>
      </c>
      <c r="C9" s="20" t="s">
        <v>0</v>
      </c>
      <c r="D9" s="39">
        <v>52066.400000000001</v>
      </c>
      <c r="E9" s="39">
        <v>64634.8</v>
      </c>
      <c r="F9" s="39">
        <v>65607.8</v>
      </c>
      <c r="G9" s="39">
        <v>63465.7</v>
      </c>
      <c r="H9" s="35"/>
    </row>
    <row r="10" spans="1:8" ht="27.75" customHeight="1" x14ac:dyDescent="0.25">
      <c r="A10" s="34" t="s">
        <v>61</v>
      </c>
      <c r="B10" s="19" t="s">
        <v>42</v>
      </c>
      <c r="C10" s="20" t="s">
        <v>0</v>
      </c>
      <c r="D10" s="39">
        <v>120796.2</v>
      </c>
      <c r="E10" s="39">
        <v>306718</v>
      </c>
      <c r="F10" s="39">
        <v>133303.79999999999</v>
      </c>
      <c r="G10" s="39">
        <v>359731.8</v>
      </c>
      <c r="H10" s="15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8" x14ac:dyDescent="0.25">
      <c r="A11" s="34" t="s">
        <v>62</v>
      </c>
      <c r="B11" s="19" t="s">
        <v>111</v>
      </c>
      <c r="C11" s="20" t="s">
        <v>0</v>
      </c>
      <c r="D11" s="39">
        <v>219961.9</v>
      </c>
      <c r="E11" s="39">
        <v>501201.6</v>
      </c>
      <c r="F11" s="39">
        <v>232311.2</v>
      </c>
      <c r="G11" s="39">
        <v>600348.69999999995</v>
      </c>
      <c r="H11" s="35"/>
    </row>
    <row r="12" spans="1:8" ht="30" x14ac:dyDescent="0.25">
      <c r="A12" s="34" t="s">
        <v>63</v>
      </c>
      <c r="B12" s="29" t="s">
        <v>110</v>
      </c>
      <c r="C12" s="20" t="s">
        <v>0</v>
      </c>
      <c r="D12" s="39">
        <v>92987.5</v>
      </c>
      <c r="E12" s="39">
        <v>0</v>
      </c>
      <c r="F12" s="39">
        <v>101433.9</v>
      </c>
      <c r="G12" s="39">
        <v>34071.599999999999</v>
      </c>
      <c r="H12" s="15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8" ht="30" x14ac:dyDescent="0.25">
      <c r="A13" s="47" t="s">
        <v>64</v>
      </c>
      <c r="B13" s="48" t="s">
        <v>114</v>
      </c>
      <c r="C13" s="49" t="s">
        <v>0</v>
      </c>
      <c r="D13" s="50">
        <v>0</v>
      </c>
      <c r="E13" s="50">
        <v>0</v>
      </c>
      <c r="F13" s="50">
        <v>0</v>
      </c>
      <c r="G13" s="50">
        <v>0</v>
      </c>
      <c r="H13" s="61" t="str">
        <f>IF(((D13-TRUNC(D13,1))+(E13-TRUNC(E13,1))+(F13-TRUNC(F13,1))+(G13-TRUNC(G13,1)))&gt;0,"ОШИБКА: в строке 3.8 точность должна быть - один знак после запятой","")</f>
        <v/>
      </c>
    </row>
    <row r="14" spans="1:8" ht="75" x14ac:dyDescent="0.25">
      <c r="A14" s="47" t="s">
        <v>146</v>
      </c>
      <c r="B14" s="48" t="s">
        <v>151</v>
      </c>
      <c r="C14" s="49" t="s">
        <v>0</v>
      </c>
      <c r="D14" s="50">
        <v>12897.2</v>
      </c>
      <c r="E14" s="92" t="s">
        <v>32</v>
      </c>
      <c r="F14" s="50">
        <v>13079.4</v>
      </c>
      <c r="G14" s="92" t="s">
        <v>32</v>
      </c>
      <c r="H14" s="61"/>
    </row>
    <row r="15" spans="1:8" x14ac:dyDescent="0.25">
      <c r="A15" s="47" t="s">
        <v>147</v>
      </c>
      <c r="B15" s="48" t="s">
        <v>148</v>
      </c>
      <c r="C15" s="49" t="s">
        <v>0</v>
      </c>
      <c r="D15" s="50">
        <v>8147.4</v>
      </c>
      <c r="E15" s="50">
        <v>23104.400000000001</v>
      </c>
      <c r="F15" s="50">
        <v>7413.6</v>
      </c>
      <c r="G15" s="50">
        <v>41697.800000000003</v>
      </c>
      <c r="H15" s="61"/>
    </row>
    <row r="16" spans="1:8" ht="30" x14ac:dyDescent="0.25">
      <c r="A16" s="47" t="s">
        <v>149</v>
      </c>
      <c r="B16" s="48" t="s">
        <v>152</v>
      </c>
      <c r="C16" s="49" t="s">
        <v>154</v>
      </c>
      <c r="D16" s="50">
        <v>263</v>
      </c>
      <c r="E16" s="50">
        <v>15</v>
      </c>
      <c r="F16" s="50">
        <v>247</v>
      </c>
      <c r="G16" s="50">
        <v>14</v>
      </c>
      <c r="H16" s="61"/>
    </row>
    <row r="17" spans="1:8" ht="30" x14ac:dyDescent="0.25">
      <c r="A17" s="47" t="s">
        <v>150</v>
      </c>
      <c r="B17" s="48" t="s">
        <v>153</v>
      </c>
      <c r="C17" s="49" t="s">
        <v>154</v>
      </c>
      <c r="D17" s="50">
        <v>293</v>
      </c>
      <c r="E17" s="50">
        <v>18</v>
      </c>
      <c r="F17" s="50">
        <v>299</v>
      </c>
      <c r="G17" s="50">
        <v>18</v>
      </c>
      <c r="H17" s="61"/>
    </row>
  </sheetData>
  <mergeCells count="8">
    <mergeCell ref="A2:A4"/>
    <mergeCell ref="B2:B4"/>
    <mergeCell ref="C2:C4"/>
    <mergeCell ref="B1:H1"/>
    <mergeCell ref="H2:H4"/>
    <mergeCell ref="D2:G2"/>
    <mergeCell ref="D3:E3"/>
    <mergeCell ref="F3:G3"/>
  </mergeCells>
  <pageMargins left="0.70866141732283472" right="0.70866141732283472" top="0.27559055118110237" bottom="0.23622047244094491" header="0.23622047244094491" footer="0.27559055118110237"/>
  <pageSetup paperSize="9" scale="8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Татьяна Бушковская</cp:lastModifiedBy>
  <cp:lastPrinted>2023-05-30T12:58:24Z</cp:lastPrinted>
  <dcterms:created xsi:type="dcterms:W3CDTF">2016-06-17T07:08:43Z</dcterms:created>
  <dcterms:modified xsi:type="dcterms:W3CDTF">2023-05-30T13:03:58Z</dcterms:modified>
</cp:coreProperties>
</file>