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-180" windowWidth="14820" windowHeight="12630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E46" i="5"/>
  <c r="E38"/>
  <c r="D38"/>
  <c r="E37"/>
  <c r="D37"/>
  <c r="E36"/>
  <c r="D36"/>
  <c r="D40"/>
  <c r="E15"/>
  <c r="D15"/>
  <c r="E16"/>
  <c r="E14" s="1"/>
  <c r="D16"/>
  <c r="D14" s="1"/>
  <c r="E43"/>
  <c r="D43"/>
  <c r="D26"/>
  <c r="D6" s="1"/>
  <c r="D18" i="1"/>
  <c r="E40" i="5"/>
  <c r="E26"/>
  <c r="E6" s="1"/>
  <c r="H13" i="2" l="1"/>
  <c r="H12"/>
  <c r="H10"/>
  <c r="H8"/>
  <c r="H6"/>
  <c r="H5"/>
  <c r="F29" i="1"/>
  <c r="F26"/>
  <c r="F28"/>
  <c r="F27"/>
  <c r="F25"/>
  <c r="F23"/>
  <c r="F20"/>
  <c r="E18"/>
  <c r="F13"/>
  <c r="F9"/>
  <c r="F8"/>
  <c r="E13" l="1"/>
  <c r="D13"/>
  <c r="E9"/>
  <c r="D9"/>
  <c r="F14" l="1"/>
  <c r="F10"/>
  <c r="E17"/>
  <c r="F18" s="1"/>
  <c r="D17"/>
</calcChain>
</file>

<file path=xl/sharedStrings.xml><?xml version="1.0" encoding="utf-8"?>
<sst xmlns="http://schemas.openxmlformats.org/spreadsheetml/2006/main" count="255" uniqueCount="165">
  <si>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</si>
  <si>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</si>
  <si>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</si>
  <si>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</si>
  <si>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</si>
  <si>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</si>
  <si>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</si>
  <si>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</si>
  <si>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</si>
  <si>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</si>
  <si>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</si>
  <si>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</si>
  <si>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</si>
  <si>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</si>
  <si>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</si>
  <si>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</si>
  <si>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</si>
  <si>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</si>
  <si>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</si>
  <si>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</si>
  <si>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</si>
  <si>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</si>
  <si>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</si>
  <si>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</si>
  <si>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</si>
  <si>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</si>
  <si>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</si>
  <si>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</si>
  <si>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</si>
  <si>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</si>
  <si>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</si>
  <si>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</si>
  <si>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</si>
  <si>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</si>
  <si>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</si>
  <si>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</si>
  <si>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</si>
  <si>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</si>
  <si>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</si>
  <si>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</si>
  <si>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</si>
  <si>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</si>
  <si>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</si>
  <si>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</si>
  <si>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</si>
  <si>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</si>
  <si>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</si>
  <si>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</si>
  <si>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</si>
  <si>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</si>
  <si>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</si>
  <si>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</si>
  <si>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</si>
  <si>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</si>
  <si>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</si>
  <si>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</si>
  <si>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</si>
  <si>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</si>
  <si>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</si>
  <si>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</si>
  <si>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</si>
  <si>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</si>
  <si>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</si>
  <si>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</si>
  <si>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</si>
  <si>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</si>
  <si>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</si>
  <si>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</si>
  <si>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</si>
  <si>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</si>
  <si>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</si>
  <si>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</si>
  <si>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</si>
  <si>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</si>
  <si>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</si>
  <si>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</si>
  <si>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</si>
  <si>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</si>
  <si>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</si>
  <si>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</si>
  <si>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</si>
  <si>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</si>
  <si>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</si>
  <si>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</si>
  <si>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</si>
  <si>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</si>
  <si>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</si>
  <si>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</si>
  <si>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</si>
  <si>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</si>
  <si>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</si>
  <si>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</si>
  <si>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</si>
  <si>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</si>
  <si>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</si>
  <si>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</si>
  <si>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</si>
  <si>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</si>
  <si>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</si>
  <si>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</si>
  <si>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</si>
  <si>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</si>
  <si>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</si>
  <si>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</si>
  <si>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из них по видам налогов (с указанием норматива отчисления)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</si>
  <si>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</si>
  <si>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</si>
  <si>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</si>
  <si>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</si>
  <si>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</si>
  <si>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</si>
  <si>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</si>
  <si>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</si>
  <si>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</si>
  <si>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</si>
  <si>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</si>
  <si>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</si>
  <si>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</si>
  <si>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</si>
  <si>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</si>
  <si>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</si>
  <si>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</si>
  <si>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</si>
  <si>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</si>
  <si>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</si>
  <si>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</si>
  <si>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</si>
  <si>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</si>
  <si>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</si>
  <si>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</si>
  <si>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</si>
  <si>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</si>
  <si>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</si>
  <si>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</si>
  <si>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</si>
  <si>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</si>
  <si>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</si>
  <si>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</si>
  <si>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</si>
  <si>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</si>
  <si>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</si>
  <si>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</si>
  <si>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</si>
  <si>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</si>
  <si>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</si>
  <si>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</si>
  <si>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</si>
  <si>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</si>
  <si>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</si>
  <si>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</si>
  <si>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</si>
  <si>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</si>
  <si>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</si>
  <si>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</si>
  <si>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</si>
  <si>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</si>
  <si>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налог на доходы физических лиц (5%)</t>
  </si>
  <si>
    <t xml:space="preserve">транспортный налог с физических лиц (50%)
</t>
  </si>
  <si>
    <t xml:space="preserve">плата за негативное воздействие на окружающую среду (100%)
</t>
  </si>
  <si>
    <t xml:space="preserve">налог на добычу общераспространенных полезных ископаемых (100%)
</t>
  </si>
  <si>
    <t xml:space="preserve">налог, взимаемый в связи с применением упрощенной системы налогообложения (15,2%)
</t>
  </si>
  <si>
    <t>повлияло отрицательно</t>
  </si>
  <si>
    <t>в т.ч. дотации: 
2021 год - 596 617,5; 
2022 год - 504 170,5</t>
  </si>
  <si>
    <t>город Владимир</t>
  </si>
  <si>
    <t>На основании ст. 21 Решения Совета народных депутатов г. Владимира от 12.12.2022 №190 "О бюджете на 2023 год и плановый период 2024 и 2025 годов" остатки средств на едином счете по учету средств бюджета на 01 января 2023 года в течение финансового года направляются на покрытие временных кассовых разрывов. Осуществляется заимствование со счетов бюджетных и автономных учреждений.
Заключен договор на привлечение бюджетного кредита на пополнение остатка средств на едином счете бюджета (УФК).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</si>
</sst>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Fill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1" fillId="2" borderId="20" xfId="0" applyNumberFormat="1" applyFont="1" applyFill="1" applyBorder="1" applyAlignment="1">
      <alignment wrapText="1"/>
    </xf>
    <xf numFmtId="0" fontId="8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6" xfId="0" applyNumberFormat="1" applyFont="1" applyFill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4" xfId="0" applyNumberFormat="1" applyFont="1" applyFill="1" applyBorder="1"/>
    <xf numFmtId="0" fontId="5" fillId="2" borderId="10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0" xfId="0" applyFont="1" applyBorder="1" applyAlignme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wrapText="1"/>
    </xf>
    <xf numFmtId="0" fontId="16" fillId="0" borderId="0" xfId="1" applyFont="1"/>
    <xf numFmtId="164" fontId="6" fillId="0" borderId="19" xfId="0" applyNumberFormat="1" applyFont="1" applyFill="1" applyBorder="1" applyAlignment="1" applyProtection="1">
      <alignment horizontal="center"/>
      <protection locked="0"/>
    </xf>
    <xf numFmtId="164" fontId="15" fillId="0" borderId="1" xfId="1" applyNumberFormat="1" applyFont="1" applyFill="1" applyBorder="1" applyAlignment="1">
      <alignment horizontal="center" vertical="center"/>
    </xf>
    <xf numFmtId="2" fontId="8" fillId="0" borderId="0" xfId="1" applyNumberFormat="1" applyFont="1"/>
    <xf numFmtId="166" fontId="8" fillId="0" borderId="0" xfId="1" applyNumberFormat="1" applyFont="1"/>
    <xf numFmtId="164" fontId="13" fillId="2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164" fontId="13" fillId="4" borderId="1" xfId="1" applyNumberFormat="1" applyFont="1" applyFill="1" applyBorder="1" applyAlignment="1">
      <alignment horizontal="center" vertical="center"/>
    </xf>
    <xf numFmtId="0" fontId="8" fillId="4" borderId="0" xfId="1" applyFont="1" applyFill="1"/>
    <xf numFmtId="49" fontId="15" fillId="4" borderId="1" xfId="1" applyNumberFormat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/>
    </xf>
    <xf numFmtId="49" fontId="13" fillId="4" borderId="1" xfId="1" applyNumberFormat="1" applyFont="1" applyFill="1" applyBorder="1" applyAlignment="1">
      <alignment horizontal="center" vertical="center" wrapText="1"/>
    </xf>
    <xf numFmtId="164" fontId="8" fillId="0" borderId="0" xfId="1" applyNumberFormat="1" applyFont="1"/>
    <xf numFmtId="164" fontId="15" fillId="4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17" fillId="4" borderId="1" xfId="1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21" xfId="0" applyNumberFormat="1" applyFont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 applyProtection="1">
      <alignment horizontal="center" vertical="center"/>
      <protection locked="0"/>
    </xf>
    <xf numFmtId="164" fontId="12" fillId="0" borderId="23" xfId="0" applyNumberFormat="1" applyFont="1" applyBorder="1" applyAlignment="1" applyProtection="1">
      <alignment horizontal="left" wrapText="1"/>
      <protection locked="0"/>
    </xf>
    <xf numFmtId="164" fontId="12" fillId="0" borderId="24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topLeftCell="A25" workbookViewId="0">
      <selection activeCell="E33" sqref="E33"/>
    </sheetView>
  </sheetViews>
  <sheetFormatPr defaultRowHeight="15"/>
  <cols>
    <col min="1" max="1" width="4.42578125" style="1" customWidth="1"/>
    <col min="2" max="2" width="38.5703125" style="1" customWidth="1"/>
    <col min="3" max="3" width="13.5703125" style="1" customWidth="1"/>
    <col min="4" max="4" width="20.140625" style="1" customWidth="1"/>
    <col min="5" max="5" width="20.42578125" style="1" customWidth="1"/>
    <col min="6" max="6" width="36.85546875" style="1" customWidth="1"/>
    <col min="7" max="7" width="18.42578125" style="1" customWidth="1"/>
    <col min="8" max="16384" width="9.140625" style="1"/>
  </cols>
  <sheetData>
    <row r="1" spans="1:6" ht="54" customHeight="1">
      <c r="B1" s="116" t="s">
        <v>105</v>
      </c>
      <c r="C1" s="116"/>
      <c r="D1" s="116"/>
      <c r="E1" s="116"/>
      <c r="F1" s="116"/>
    </row>
    <row r="2" spans="1:6" ht="19.5" customHeight="1">
      <c r="B2" s="115" t="s">
        <v>163</v>
      </c>
      <c r="C2" s="115"/>
      <c r="D2" s="115"/>
      <c r="E2" s="115"/>
    </row>
    <row r="3" spans="1:6" ht="14.25" customHeight="1">
      <c r="B3" s="114" t="s">
        <v>23</v>
      </c>
      <c r="C3" s="114"/>
      <c r="D3" s="114"/>
      <c r="E3" s="114"/>
    </row>
    <row r="4" spans="1:6" ht="18.75" customHeight="1">
      <c r="B4" s="112" t="s">
        <v>22</v>
      </c>
      <c r="C4" s="112"/>
      <c r="D4" s="112"/>
      <c r="E4" s="112"/>
    </row>
    <row r="6" spans="1:6" ht="15" customHeight="1">
      <c r="A6" s="110" t="s">
        <v>24</v>
      </c>
      <c r="B6" s="110" t="s">
        <v>1</v>
      </c>
      <c r="C6" s="110" t="s">
        <v>2</v>
      </c>
      <c r="D6" s="113" t="s">
        <v>10</v>
      </c>
      <c r="E6" s="113"/>
      <c r="F6" s="110" t="s">
        <v>25</v>
      </c>
    </row>
    <row r="7" spans="1:6" ht="27.75" customHeight="1" thickBot="1">
      <c r="A7" s="111"/>
      <c r="B7" s="111"/>
      <c r="C7" s="111"/>
      <c r="D7" s="8" t="s">
        <v>106</v>
      </c>
      <c r="E7" s="8" t="s">
        <v>107</v>
      </c>
      <c r="F7" s="111"/>
    </row>
    <row r="8" spans="1:6" ht="37.5" customHeight="1" thickBot="1">
      <c r="A8" s="21" t="s">
        <v>31</v>
      </c>
      <c r="B8" s="9" t="s">
        <v>4</v>
      </c>
      <c r="C8" s="10" t="s">
        <v>3</v>
      </c>
      <c r="D8" s="36">
        <v>352.9</v>
      </c>
      <c r="E8" s="36">
        <v>348</v>
      </c>
      <c r="F8" s="14" t="str">
        <f>IF(OR(D8&gt;800,E8&gt;800),"ОШИБКА: единицы измерения - тыс.чел"," ")</f>
        <v xml:space="preserve"> </v>
      </c>
    </row>
    <row r="9" spans="1:6" ht="60" customHeight="1">
      <c r="A9" s="21" t="s">
        <v>33</v>
      </c>
      <c r="B9" s="9" t="s">
        <v>11</v>
      </c>
      <c r="C9" s="10" t="s">
        <v>0</v>
      </c>
      <c r="D9" s="13">
        <f>D11+D12</f>
        <v>9985208.6999999993</v>
      </c>
      <c r="E9" s="13">
        <f>E11+E12</f>
        <v>11418917.300000001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>
      <c r="A10" s="23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>
      <c r="A11" s="23" t="s">
        <v>35</v>
      </c>
      <c r="B11" s="2" t="s">
        <v>16</v>
      </c>
      <c r="C11" s="5" t="s">
        <v>0</v>
      </c>
      <c r="D11" s="37">
        <v>4311879.8</v>
      </c>
      <c r="E11" s="37">
        <v>4652446</v>
      </c>
      <c r="F11" s="16"/>
    </row>
    <row r="12" spans="1:6" ht="15.75" customHeight="1" thickBot="1">
      <c r="A12" s="22" t="s">
        <v>37</v>
      </c>
      <c r="B12" s="11" t="s">
        <v>17</v>
      </c>
      <c r="C12" s="12" t="s">
        <v>0</v>
      </c>
      <c r="D12" s="38">
        <v>5673328.9000000004</v>
      </c>
      <c r="E12" s="38">
        <v>6766471.2999999998</v>
      </c>
      <c r="F12" s="17"/>
    </row>
    <row r="13" spans="1:6" ht="34.5" customHeight="1">
      <c r="A13" s="21" t="s">
        <v>38</v>
      </c>
      <c r="B13" s="9" t="s">
        <v>5</v>
      </c>
      <c r="C13" s="10" t="s">
        <v>0</v>
      </c>
      <c r="D13" s="13">
        <f>D15+D16</f>
        <v>9687043.6000000015</v>
      </c>
      <c r="E13" s="13">
        <f>E15+E16</f>
        <v>11030782.4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>
      <c r="A14" s="23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ht="45">
      <c r="A15" s="23" t="s">
        <v>39</v>
      </c>
      <c r="B15" s="2" t="s">
        <v>18</v>
      </c>
      <c r="C15" s="5" t="s">
        <v>0</v>
      </c>
      <c r="D15" s="37">
        <v>5148854.7</v>
      </c>
      <c r="E15" s="37">
        <v>6650101.5</v>
      </c>
      <c r="F15" s="16" t="s">
        <v>162</v>
      </c>
    </row>
    <row r="16" spans="1:6" ht="15.75" thickBot="1">
      <c r="A16" s="22" t="s">
        <v>40</v>
      </c>
      <c r="B16" s="11" t="s">
        <v>19</v>
      </c>
      <c r="C16" s="12" t="s">
        <v>0</v>
      </c>
      <c r="D16" s="38">
        <v>4538188.9000000004</v>
      </c>
      <c r="E16" s="38">
        <v>4380680.9000000004</v>
      </c>
      <c r="F16" s="17"/>
    </row>
    <row r="17" spans="1:8" ht="39" customHeight="1">
      <c r="A17" s="24" t="s">
        <v>43</v>
      </c>
      <c r="B17" s="9" t="s">
        <v>6</v>
      </c>
      <c r="C17" s="10" t="s">
        <v>0</v>
      </c>
      <c r="D17" s="13">
        <f>D9-D13</f>
        <v>298165.09999999776</v>
      </c>
      <c r="E17" s="13">
        <f>E9-E13</f>
        <v>388134.90000000037</v>
      </c>
      <c r="F17" s="14"/>
    </row>
    <row r="18" spans="1:8" ht="51" customHeight="1">
      <c r="A18" s="25" t="s">
        <v>44</v>
      </c>
      <c r="B18" s="2" t="s">
        <v>7</v>
      </c>
      <c r="C18" s="5" t="s">
        <v>0</v>
      </c>
      <c r="D18" s="6">
        <f>D20+D21+D22+D23+D24</f>
        <v>-298165.09999999998</v>
      </c>
      <c r="E18" s="6">
        <f>E20+E21+E22+E23+E24</f>
        <v>-388134.91000000003</v>
      </c>
      <c r="F18" s="15" t="str">
        <f>IF(ROUND((D17+E17+D18+E18),1)&lt;&gt;0,"ОШИБКА: непокрытый дефицит (профицит)","")</f>
        <v/>
      </c>
      <c r="H18" s="7"/>
    </row>
    <row r="19" spans="1:8" ht="15.75" thickBot="1">
      <c r="A19" s="41"/>
      <c r="B19" s="65" t="s">
        <v>21</v>
      </c>
      <c r="C19" s="42"/>
      <c r="D19" s="68"/>
      <c r="E19" s="68"/>
      <c r="F19" s="27"/>
    </row>
    <row r="20" spans="1:8" ht="38.25" customHeight="1">
      <c r="A20" s="24" t="s">
        <v>45</v>
      </c>
      <c r="B20" s="9" t="s">
        <v>8</v>
      </c>
      <c r="C20" s="10" t="s">
        <v>0</v>
      </c>
      <c r="D20" s="64">
        <v>-42231.9</v>
      </c>
      <c r="E20" s="64">
        <v>-540085</v>
      </c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>
      <c r="A21" s="25" t="s">
        <v>46</v>
      </c>
      <c r="B21" s="2" t="s">
        <v>108</v>
      </c>
      <c r="C21" s="63" t="s">
        <v>0</v>
      </c>
      <c r="D21" s="67">
        <v>-44400</v>
      </c>
      <c r="E21" s="67">
        <v>511777.6</v>
      </c>
      <c r="F21" s="15"/>
    </row>
    <row r="22" spans="1:8" ht="58.5" customHeight="1">
      <c r="A22" s="25" t="s">
        <v>47</v>
      </c>
      <c r="B22" s="2" t="s">
        <v>14</v>
      </c>
      <c r="C22" s="63" t="s">
        <v>0</v>
      </c>
      <c r="D22" s="37">
        <v>0</v>
      </c>
      <c r="E22" s="37">
        <v>0</v>
      </c>
      <c r="F22" s="15"/>
    </row>
    <row r="23" spans="1:8">
      <c r="A23" s="25" t="s">
        <v>48</v>
      </c>
      <c r="B23" s="2" t="s">
        <v>13</v>
      </c>
      <c r="C23" s="63" t="s">
        <v>0</v>
      </c>
      <c r="D23" s="37">
        <v>0</v>
      </c>
      <c r="E23" s="37">
        <v>0</v>
      </c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>
      <c r="A24" s="26" t="s">
        <v>49</v>
      </c>
      <c r="B24" s="28" t="s">
        <v>9</v>
      </c>
      <c r="C24" s="12" t="s">
        <v>0</v>
      </c>
      <c r="D24" s="38">
        <v>-211533.2</v>
      </c>
      <c r="E24" s="38">
        <v>-359827.51</v>
      </c>
      <c r="F24" s="69"/>
    </row>
    <row r="25" spans="1:8" ht="55.5" customHeight="1">
      <c r="A25" s="44" t="s">
        <v>50</v>
      </c>
      <c r="B25" s="45" t="s">
        <v>12</v>
      </c>
      <c r="C25" s="46" t="s">
        <v>0</v>
      </c>
      <c r="D25" s="66">
        <v>1012541.4</v>
      </c>
      <c r="E25" s="66">
        <v>984234</v>
      </c>
      <c r="F25" s="61" t="str">
        <f>IF(OR(D25&lt;(D27+D28+D29),E25&lt;(E27+E28+E29)),"ОШИБКА: строка 1.15 не может быть меньше суммы строк 1.16-1.18","")</f>
        <v/>
      </c>
    </row>
    <row r="26" spans="1:8" ht="31.5" customHeight="1">
      <c r="A26" s="25"/>
      <c r="B26" s="3" t="s">
        <v>21</v>
      </c>
      <c r="C26" s="40"/>
      <c r="D26" s="37"/>
      <c r="E26" s="37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>
      <c r="A27" s="25" t="s">
        <v>51</v>
      </c>
      <c r="B27" s="3" t="s">
        <v>26</v>
      </c>
      <c r="C27" s="4" t="s">
        <v>0</v>
      </c>
      <c r="D27" s="37">
        <v>472456.4</v>
      </c>
      <c r="E27" s="37">
        <v>984234</v>
      </c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>
      <c r="A28" s="25" t="s">
        <v>52</v>
      </c>
      <c r="B28" s="3" t="s">
        <v>27</v>
      </c>
      <c r="C28" s="4" t="s">
        <v>0</v>
      </c>
      <c r="D28" s="37">
        <v>540085</v>
      </c>
      <c r="E28" s="37">
        <v>0</v>
      </c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>
      <c r="A29" s="41" t="s">
        <v>53</v>
      </c>
      <c r="B29" s="65" t="s">
        <v>65</v>
      </c>
      <c r="C29" s="70" t="s">
        <v>0</v>
      </c>
      <c r="D29" s="43">
        <v>0</v>
      </c>
      <c r="E29" s="43">
        <v>0</v>
      </c>
      <c r="F29" s="27" t="str">
        <f>IF(((D29-TRUNC(D29,1))+(E29-TRUNC(E29,1)))&gt;0,"ОШИБКА: в строке 1.18 точность должна быть - один знак после запятой","")</f>
        <v/>
      </c>
    </row>
    <row r="30" spans="1:8" ht="75">
      <c r="A30" s="24" t="s">
        <v>54</v>
      </c>
      <c r="B30" s="9" t="s">
        <v>145</v>
      </c>
      <c r="C30" s="71" t="s">
        <v>113</v>
      </c>
      <c r="D30" s="117" t="s">
        <v>161</v>
      </c>
      <c r="E30" s="118"/>
      <c r="F30" s="14"/>
    </row>
    <row r="31" spans="1:8" ht="163.5" customHeight="1" thickBot="1">
      <c r="A31" s="26" t="s">
        <v>55</v>
      </c>
      <c r="B31" s="11" t="s">
        <v>146</v>
      </c>
      <c r="C31" s="72"/>
      <c r="D31" s="119" t="s">
        <v>164</v>
      </c>
      <c r="E31" s="120"/>
      <c r="F31" s="60" t="s">
        <v>114</v>
      </c>
    </row>
  </sheetData>
  <mergeCells count="11">
    <mergeCell ref="B3:E3"/>
    <mergeCell ref="B2:E2"/>
    <mergeCell ref="B1:F1"/>
    <mergeCell ref="D30:E30"/>
    <mergeCell ref="D31:E31"/>
    <mergeCell ref="F6:F7"/>
    <mergeCell ref="A6:A7"/>
    <mergeCell ref="B4:E4"/>
    <mergeCell ref="B6:B7"/>
    <mergeCell ref="C6:C7"/>
    <mergeCell ref="D6:E6"/>
  </mergeCells>
  <pageMargins left="0.39370078740157483" right="0.39370078740157483" top="0.43307086614173229" bottom="0.35433070866141736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2"/>
  <sheetViews>
    <sheetView zoomScaleNormal="100" workbookViewId="0">
      <selection activeCell="B24" sqref="B24"/>
    </sheetView>
  </sheetViews>
  <sheetFormatPr defaultRowHeight="18.75"/>
  <cols>
    <col min="1" max="1" width="9" style="59" customWidth="1"/>
    <col min="2" max="2" width="79.42578125" style="51" customWidth="1"/>
    <col min="3" max="3" width="10.5703125" style="54" customWidth="1"/>
    <col min="4" max="4" width="12.85546875" style="51" customWidth="1"/>
    <col min="5" max="5" width="12.42578125" style="51" customWidth="1"/>
    <col min="6" max="7" width="13.85546875" style="51" bestFit="1" customWidth="1"/>
    <col min="8" max="16384" width="9.140625" style="51"/>
  </cols>
  <sheetData>
    <row r="1" spans="1:7" ht="17.25" customHeight="1">
      <c r="A1" s="121" t="s">
        <v>116</v>
      </c>
      <c r="B1" s="121"/>
      <c r="C1" s="121"/>
      <c r="D1" s="121"/>
      <c r="E1" s="73"/>
      <c r="F1" s="73"/>
    </row>
    <row r="2" spans="1:7" ht="7.5" hidden="1" customHeight="1">
      <c r="A2" s="122"/>
      <c r="B2" s="122"/>
      <c r="C2" s="122"/>
      <c r="D2" s="122"/>
      <c r="E2" s="122"/>
    </row>
    <row r="3" spans="1:7" ht="27" customHeight="1">
      <c r="A3" s="123" t="s">
        <v>24</v>
      </c>
      <c r="B3" s="124" t="s">
        <v>1</v>
      </c>
      <c r="C3" s="125" t="s">
        <v>117</v>
      </c>
      <c r="D3" s="126" t="s">
        <v>66</v>
      </c>
      <c r="E3" s="127"/>
    </row>
    <row r="4" spans="1:7" s="62" customFormat="1" ht="21.75" customHeight="1">
      <c r="A4" s="123"/>
      <c r="B4" s="124"/>
      <c r="C4" s="125"/>
      <c r="D4" s="74" t="s">
        <v>118</v>
      </c>
      <c r="E4" s="74" t="s">
        <v>107</v>
      </c>
    </row>
    <row r="5" spans="1:7" s="62" customFormat="1" ht="21.75" customHeight="1">
      <c r="A5" s="75" t="s">
        <v>67</v>
      </c>
      <c r="B5" s="76" t="s">
        <v>68</v>
      </c>
      <c r="C5" s="77"/>
      <c r="D5" s="78"/>
      <c r="E5" s="78"/>
    </row>
    <row r="6" spans="1:7">
      <c r="A6" s="79" t="s">
        <v>69</v>
      </c>
      <c r="B6" s="80" t="s">
        <v>119</v>
      </c>
      <c r="C6" s="81" t="s">
        <v>0</v>
      </c>
      <c r="D6" s="95">
        <f>D7+D21+D26</f>
        <v>9985208.6999999993</v>
      </c>
      <c r="E6" s="95">
        <f>E7+E21+E26</f>
        <v>11418917.300000001</v>
      </c>
      <c r="F6" s="94"/>
    </row>
    <row r="7" spans="1:7">
      <c r="A7" s="79" t="s">
        <v>70</v>
      </c>
      <c r="B7" s="80" t="s">
        <v>71</v>
      </c>
      <c r="C7" s="81" t="s">
        <v>0</v>
      </c>
      <c r="D7" s="96">
        <v>3609020.1</v>
      </c>
      <c r="E7" s="96">
        <v>4031186.2</v>
      </c>
      <c r="F7" s="103"/>
      <c r="G7" s="103"/>
    </row>
    <row r="8" spans="1:7" ht="13.5" customHeight="1">
      <c r="A8" s="79"/>
      <c r="B8" s="82" t="s">
        <v>21</v>
      </c>
      <c r="C8" s="81"/>
      <c r="D8" s="96"/>
      <c r="E8" s="96"/>
    </row>
    <row r="9" spans="1:7" ht="18.75" customHeight="1">
      <c r="A9" s="83" t="s">
        <v>72</v>
      </c>
      <c r="B9" s="82" t="s">
        <v>102</v>
      </c>
      <c r="C9" s="84" t="s">
        <v>0</v>
      </c>
      <c r="D9" s="107">
        <v>1985556.4</v>
      </c>
      <c r="E9" s="98">
        <v>2377061.7000000002</v>
      </c>
      <c r="F9" s="94"/>
    </row>
    <row r="10" spans="1:7">
      <c r="A10" s="83" t="s">
        <v>73</v>
      </c>
      <c r="B10" s="82" t="s">
        <v>120</v>
      </c>
      <c r="C10" s="84" t="s">
        <v>0</v>
      </c>
      <c r="D10" s="104">
        <v>535618.1</v>
      </c>
      <c r="E10" s="104">
        <v>553626.9</v>
      </c>
    </row>
    <row r="11" spans="1:7" ht="30" customHeight="1">
      <c r="A11" s="83"/>
      <c r="B11" s="82" t="s">
        <v>121</v>
      </c>
      <c r="C11" s="84" t="s">
        <v>0</v>
      </c>
      <c r="D11" s="104">
        <v>86927.4</v>
      </c>
      <c r="E11" s="104">
        <v>95247.9</v>
      </c>
    </row>
    <row r="12" spans="1:7">
      <c r="A12" s="83" t="s">
        <v>74</v>
      </c>
      <c r="B12" s="82" t="s">
        <v>75</v>
      </c>
      <c r="C12" s="84" t="s">
        <v>0</v>
      </c>
      <c r="D12" s="104">
        <v>108274.8</v>
      </c>
      <c r="E12" s="104">
        <v>118400.9</v>
      </c>
      <c r="F12" s="93"/>
      <c r="G12" s="93"/>
    </row>
    <row r="13" spans="1:7">
      <c r="A13" s="83" t="s">
        <v>76</v>
      </c>
      <c r="B13" s="82" t="s">
        <v>77</v>
      </c>
      <c r="C13" s="84" t="s">
        <v>0</v>
      </c>
      <c r="D13" s="104">
        <v>670892.5</v>
      </c>
      <c r="E13" s="104">
        <v>655785.4</v>
      </c>
      <c r="F13" s="93"/>
      <c r="G13" s="93"/>
    </row>
    <row r="14" spans="1:7" ht="30.75" customHeight="1">
      <c r="A14" s="79" t="s">
        <v>78</v>
      </c>
      <c r="B14" s="80" t="s">
        <v>122</v>
      </c>
      <c r="C14" s="81" t="s">
        <v>103</v>
      </c>
      <c r="D14" s="108">
        <f>SUM(D16:D20)</f>
        <v>1096004.8</v>
      </c>
      <c r="E14" s="108">
        <f>SUM(E16:E20)</f>
        <v>1287501.5250000001</v>
      </c>
    </row>
    <row r="15" spans="1:7">
      <c r="A15" s="79"/>
      <c r="B15" s="85" t="s">
        <v>104</v>
      </c>
      <c r="C15" s="84" t="s">
        <v>0</v>
      </c>
      <c r="D15" s="104">
        <f>SUM(D16:D20)</f>
        <v>1096004.8</v>
      </c>
      <c r="E15" s="104">
        <f>SUM(E16:E20)</f>
        <v>1287501.5250000001</v>
      </c>
    </row>
    <row r="16" spans="1:7" ht="17.25" customHeight="1">
      <c r="A16" s="79"/>
      <c r="B16" s="82" t="s">
        <v>156</v>
      </c>
      <c r="C16" s="84" t="s">
        <v>0</v>
      </c>
      <c r="D16" s="104">
        <f>D9*5/20</f>
        <v>496389.1</v>
      </c>
      <c r="E16" s="104">
        <f>E9*5/20</f>
        <v>594265.42500000005</v>
      </c>
    </row>
    <row r="17" spans="1:5" ht="31.5" customHeight="1">
      <c r="A17" s="79"/>
      <c r="B17" s="85" t="s">
        <v>160</v>
      </c>
      <c r="C17" s="84" t="s">
        <v>0</v>
      </c>
      <c r="D17" s="104">
        <v>366895.7</v>
      </c>
      <c r="E17" s="104">
        <v>453711.4</v>
      </c>
    </row>
    <row r="18" spans="1:5" ht="18.75" customHeight="1">
      <c r="A18" s="79"/>
      <c r="B18" s="85" t="s">
        <v>159</v>
      </c>
      <c r="C18" s="84" t="s">
        <v>0</v>
      </c>
      <c r="D18" s="104">
        <v>9790.7999999999993</v>
      </c>
      <c r="E18" s="104">
        <v>10893</v>
      </c>
    </row>
    <row r="19" spans="1:5" ht="18" customHeight="1">
      <c r="A19" s="79"/>
      <c r="B19" s="85" t="s">
        <v>157</v>
      </c>
      <c r="C19" s="84" t="s">
        <v>0</v>
      </c>
      <c r="D19" s="104">
        <v>205167.4</v>
      </c>
      <c r="E19" s="104">
        <v>215146.4</v>
      </c>
    </row>
    <row r="20" spans="1:5" ht="17.25" customHeight="1">
      <c r="A20" s="79"/>
      <c r="B20" s="85" t="s">
        <v>158</v>
      </c>
      <c r="C20" s="84" t="s">
        <v>0</v>
      </c>
      <c r="D20" s="104">
        <v>17761.8</v>
      </c>
      <c r="E20" s="104">
        <v>13485.3</v>
      </c>
    </row>
    <row r="21" spans="1:5">
      <c r="A21" s="79" t="s">
        <v>83</v>
      </c>
      <c r="B21" s="80" t="s">
        <v>79</v>
      </c>
      <c r="C21" s="81" t="s">
        <v>0</v>
      </c>
      <c r="D21" s="98">
        <v>702859.7</v>
      </c>
      <c r="E21" s="98">
        <v>621259.80000000005</v>
      </c>
    </row>
    <row r="22" spans="1:5" ht="12.75" customHeight="1">
      <c r="A22" s="79"/>
      <c r="B22" s="86" t="s">
        <v>21</v>
      </c>
      <c r="C22" s="81"/>
      <c r="D22" s="98"/>
      <c r="E22" s="98"/>
    </row>
    <row r="23" spans="1:5" ht="37.5" customHeight="1">
      <c r="A23" s="100" t="s">
        <v>123</v>
      </c>
      <c r="B23" s="85" t="s">
        <v>80</v>
      </c>
      <c r="C23" s="84" t="s">
        <v>0</v>
      </c>
      <c r="D23" s="104">
        <v>454994.4</v>
      </c>
      <c r="E23" s="104">
        <v>402276.7</v>
      </c>
    </row>
    <row r="24" spans="1:5" ht="45.75" customHeight="1">
      <c r="A24" s="101"/>
      <c r="B24" s="85" t="s">
        <v>81</v>
      </c>
      <c r="C24" s="84" t="s">
        <v>0</v>
      </c>
      <c r="D24" s="104">
        <v>245490.9</v>
      </c>
      <c r="E24" s="104">
        <v>212158.1</v>
      </c>
    </row>
    <row r="25" spans="1:5" ht="21" customHeight="1">
      <c r="A25" s="100" t="s">
        <v>124</v>
      </c>
      <c r="B25" s="85" t="s">
        <v>82</v>
      </c>
      <c r="C25" s="84" t="s">
        <v>0</v>
      </c>
      <c r="D25" s="104">
        <v>147729.60000000001</v>
      </c>
      <c r="E25" s="104">
        <v>86195.6</v>
      </c>
    </row>
    <row r="26" spans="1:5" ht="30">
      <c r="A26" s="79" t="s">
        <v>84</v>
      </c>
      <c r="B26" s="87" t="s">
        <v>125</v>
      </c>
      <c r="C26" s="81" t="s">
        <v>0</v>
      </c>
      <c r="D26" s="95">
        <f>D28+D30+D31+D32</f>
        <v>5673328.9000000004</v>
      </c>
      <c r="E26" s="95">
        <f>E28+E30+E31+E32</f>
        <v>6766471.3000000007</v>
      </c>
    </row>
    <row r="27" spans="1:5" ht="14.25" customHeight="1">
      <c r="A27" s="79"/>
      <c r="B27" s="88" t="s">
        <v>15</v>
      </c>
      <c r="C27" s="81"/>
      <c r="D27" s="96"/>
      <c r="E27" s="96"/>
    </row>
    <row r="28" spans="1:5" ht="15.75" customHeight="1">
      <c r="A28" s="83" t="s">
        <v>126</v>
      </c>
      <c r="B28" s="82" t="s">
        <v>127</v>
      </c>
      <c r="C28" s="84" t="s">
        <v>0</v>
      </c>
      <c r="D28" s="96">
        <v>5675191.2999999998</v>
      </c>
      <c r="E28" s="96">
        <v>6772396.5</v>
      </c>
    </row>
    <row r="29" spans="1:5" ht="15.75" customHeight="1">
      <c r="A29" s="83"/>
      <c r="B29" s="86" t="s">
        <v>128</v>
      </c>
      <c r="C29" s="84" t="s">
        <v>0</v>
      </c>
      <c r="D29" s="96">
        <v>2941244.3</v>
      </c>
      <c r="E29" s="96">
        <v>3286527.8</v>
      </c>
    </row>
    <row r="30" spans="1:5" ht="18.75" customHeight="1">
      <c r="A30" s="83" t="s">
        <v>129</v>
      </c>
      <c r="B30" s="82" t="s">
        <v>130</v>
      </c>
      <c r="C30" s="84" t="s">
        <v>0</v>
      </c>
      <c r="D30" s="92">
        <v>0</v>
      </c>
      <c r="E30" s="92">
        <v>2899.9</v>
      </c>
    </row>
    <row r="31" spans="1:5" ht="28.5" customHeight="1">
      <c r="A31" s="83" t="s">
        <v>131</v>
      </c>
      <c r="B31" s="82" t="s">
        <v>132</v>
      </c>
      <c r="C31" s="84" t="s">
        <v>0</v>
      </c>
      <c r="D31" s="92">
        <v>2076.1999999999998</v>
      </c>
      <c r="E31" s="92">
        <v>0</v>
      </c>
    </row>
    <row r="32" spans="1:5" ht="30.75" customHeight="1">
      <c r="A32" s="83" t="s">
        <v>133</v>
      </c>
      <c r="B32" s="82" t="s">
        <v>134</v>
      </c>
      <c r="C32" s="84" t="s">
        <v>0</v>
      </c>
      <c r="D32" s="92">
        <v>-3938.6</v>
      </c>
      <c r="E32" s="92">
        <v>-8825.1</v>
      </c>
    </row>
    <row r="33" spans="1:7" ht="32.25" customHeight="1">
      <c r="A33" s="79" t="s">
        <v>86</v>
      </c>
      <c r="B33" s="89" t="s">
        <v>135</v>
      </c>
      <c r="C33" s="97" t="s">
        <v>0</v>
      </c>
      <c r="D33" s="98">
        <v>169007</v>
      </c>
      <c r="E33" s="98">
        <v>183756</v>
      </c>
      <c r="F33" s="99"/>
      <c r="G33" s="99"/>
    </row>
    <row r="34" spans="1:7" ht="21" customHeight="1">
      <c r="A34" s="83"/>
      <c r="B34" s="82" t="s">
        <v>85</v>
      </c>
      <c r="C34" s="84" t="s">
        <v>0</v>
      </c>
      <c r="D34" s="92">
        <v>0</v>
      </c>
      <c r="E34" s="92">
        <v>0</v>
      </c>
    </row>
    <row r="35" spans="1:7" ht="33.75" customHeight="1">
      <c r="A35" s="79" t="s">
        <v>87</v>
      </c>
      <c r="B35" s="89" t="s">
        <v>88</v>
      </c>
      <c r="C35" s="81" t="s">
        <v>0</v>
      </c>
      <c r="D35" s="96">
        <v>0</v>
      </c>
      <c r="E35" s="96">
        <v>5656.1</v>
      </c>
    </row>
    <row r="36" spans="1:7" s="90" customFormat="1" ht="33.75" customHeight="1">
      <c r="A36" s="79" t="s">
        <v>89</v>
      </c>
      <c r="B36" s="89" t="s">
        <v>136</v>
      </c>
      <c r="C36" s="81" t="s">
        <v>0</v>
      </c>
      <c r="D36" s="98">
        <f>23313.7+167644.4</f>
        <v>190958.1</v>
      </c>
      <c r="E36" s="98">
        <f>10260.1+165979.6</f>
        <v>176239.7</v>
      </c>
    </row>
    <row r="37" spans="1:7">
      <c r="A37" s="83"/>
      <c r="B37" s="82" t="s">
        <v>90</v>
      </c>
      <c r="C37" s="84" t="s">
        <v>0</v>
      </c>
      <c r="D37" s="104">
        <f>10307.5+116514</f>
        <v>126821.5</v>
      </c>
      <c r="E37" s="104">
        <f>5649.8+106854.3</f>
        <v>112504.1</v>
      </c>
    </row>
    <row r="38" spans="1:7" ht="33.75" customHeight="1">
      <c r="A38" s="79" t="s">
        <v>91</v>
      </c>
      <c r="B38" s="80" t="s">
        <v>93</v>
      </c>
      <c r="C38" s="81" t="s">
        <v>0</v>
      </c>
      <c r="D38" s="98">
        <f>4540.5+56662.4</f>
        <v>61202.9</v>
      </c>
      <c r="E38" s="98">
        <f>6480.5+57156.6</f>
        <v>63637.1</v>
      </c>
    </row>
    <row r="39" spans="1:7" ht="44.25" customHeight="1">
      <c r="A39" s="101" t="s">
        <v>92</v>
      </c>
      <c r="B39" s="80" t="s">
        <v>137</v>
      </c>
      <c r="C39" s="81" t="s">
        <v>0</v>
      </c>
      <c r="D39" s="98">
        <v>23290.9</v>
      </c>
      <c r="E39" s="98">
        <v>44550</v>
      </c>
    </row>
    <row r="40" spans="1:7" ht="34.5" customHeight="1">
      <c r="A40" s="101" t="s">
        <v>94</v>
      </c>
      <c r="B40" s="80" t="s">
        <v>138</v>
      </c>
      <c r="C40" s="81" t="s">
        <v>0</v>
      </c>
      <c r="D40" s="98">
        <f>D41+D42</f>
        <v>123334</v>
      </c>
      <c r="E40" s="98">
        <f>E41+E42</f>
        <v>147155</v>
      </c>
    </row>
    <row r="41" spans="1:7" s="52" customFormat="1" ht="18" customHeight="1">
      <c r="A41" s="100" t="s">
        <v>139</v>
      </c>
      <c r="B41" s="82" t="s">
        <v>97</v>
      </c>
      <c r="C41" s="84" t="s">
        <v>0</v>
      </c>
      <c r="D41" s="104">
        <v>63475</v>
      </c>
      <c r="E41" s="104">
        <v>71592</v>
      </c>
    </row>
    <row r="42" spans="1:7" s="52" customFormat="1">
      <c r="A42" s="100" t="s">
        <v>140</v>
      </c>
      <c r="B42" s="82" t="s">
        <v>98</v>
      </c>
      <c r="C42" s="84" t="s">
        <v>0</v>
      </c>
      <c r="D42" s="104">
        <v>59859</v>
      </c>
      <c r="E42" s="104">
        <v>75563</v>
      </c>
    </row>
    <row r="43" spans="1:7" s="52" customFormat="1" ht="45">
      <c r="A43" s="102" t="s">
        <v>95</v>
      </c>
      <c r="B43" s="80" t="s">
        <v>141</v>
      </c>
      <c r="C43" s="81" t="s">
        <v>0</v>
      </c>
      <c r="D43" s="98">
        <f>D45</f>
        <v>1730</v>
      </c>
      <c r="E43" s="98">
        <f>E45</f>
        <v>2189</v>
      </c>
    </row>
    <row r="44" spans="1:7" s="52" customFormat="1">
      <c r="A44" s="100" t="s">
        <v>142</v>
      </c>
      <c r="B44" s="82" t="s">
        <v>97</v>
      </c>
      <c r="C44" s="84" t="s">
        <v>0</v>
      </c>
      <c r="D44" s="104">
        <v>0</v>
      </c>
      <c r="E44" s="104">
        <v>0</v>
      </c>
    </row>
    <row r="45" spans="1:7" s="52" customFormat="1">
      <c r="A45" s="100" t="s">
        <v>143</v>
      </c>
      <c r="B45" s="82" t="s">
        <v>98</v>
      </c>
      <c r="C45" s="84" t="s">
        <v>0</v>
      </c>
      <c r="D45" s="104">
        <v>1730</v>
      </c>
      <c r="E45" s="104">
        <v>2189</v>
      </c>
    </row>
    <row r="46" spans="1:7" ht="47.25" customHeight="1">
      <c r="A46" s="79" t="s">
        <v>96</v>
      </c>
      <c r="B46" s="80" t="s">
        <v>144</v>
      </c>
      <c r="C46" s="81" t="s">
        <v>0</v>
      </c>
      <c r="D46" s="106">
        <v>8466.9</v>
      </c>
      <c r="E46" s="106">
        <f>933.3+7632.3</f>
        <v>8565.6</v>
      </c>
    </row>
    <row r="47" spans="1:7">
      <c r="A47" s="79" t="s">
        <v>99</v>
      </c>
      <c r="B47" s="80" t="s">
        <v>100</v>
      </c>
      <c r="C47" s="81" t="s">
        <v>101</v>
      </c>
      <c r="D47" s="109">
        <v>329670000</v>
      </c>
      <c r="E47" s="109">
        <v>329670000</v>
      </c>
    </row>
    <row r="48" spans="1:7">
      <c r="A48" s="53"/>
    </row>
    <row r="49" spans="1:13">
      <c r="A49" s="53"/>
    </row>
    <row r="50" spans="1:13">
      <c r="A50" s="53"/>
      <c r="M50" s="105"/>
    </row>
    <row r="51" spans="1:13">
      <c r="A51" s="55"/>
      <c r="B51" s="56"/>
      <c r="C51" s="57"/>
      <c r="D51" s="56"/>
    </row>
    <row r="52" spans="1:13">
      <c r="A52" s="58"/>
      <c r="B52" s="56"/>
    </row>
  </sheetData>
  <mergeCells count="6">
    <mergeCell ref="A1:D1"/>
    <mergeCell ref="A2:E2"/>
    <mergeCell ref="A3:A4"/>
    <mergeCell ref="B3:B4"/>
    <mergeCell ref="C3:C4"/>
    <mergeCell ref="D3:E3"/>
  </mergeCells>
  <pageMargins left="0.43307086614173229" right="0" top="0.35433070866141736" bottom="0.15748031496062992" header="0.15748031496062992" footer="0.15748031496062992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selection activeCell="L14" sqref="L14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5703125" customWidth="1"/>
  </cols>
  <sheetData>
    <row r="1" spans="1:8" ht="18.75">
      <c r="B1" s="128" t="s">
        <v>56</v>
      </c>
      <c r="C1" s="128"/>
      <c r="D1" s="128"/>
      <c r="E1" s="128"/>
      <c r="F1" s="128"/>
      <c r="G1" s="128"/>
      <c r="H1" s="128"/>
    </row>
    <row r="2" spans="1:8" ht="15" customHeight="1">
      <c r="A2" s="110" t="s">
        <v>24</v>
      </c>
      <c r="B2" s="110" t="s">
        <v>1</v>
      </c>
      <c r="C2" s="110" t="s">
        <v>2</v>
      </c>
      <c r="D2" s="129" t="s">
        <v>10</v>
      </c>
      <c r="E2" s="130"/>
      <c r="F2" s="130"/>
      <c r="G2" s="131"/>
      <c r="H2" s="110" t="s">
        <v>25</v>
      </c>
    </row>
    <row r="3" spans="1:8">
      <c r="A3" s="110"/>
      <c r="B3" s="110"/>
      <c r="C3" s="110"/>
      <c r="D3" s="129" t="s">
        <v>109</v>
      </c>
      <c r="E3" s="131"/>
      <c r="F3" s="129" t="s">
        <v>110</v>
      </c>
      <c r="G3" s="131"/>
      <c r="H3" s="110"/>
    </row>
    <row r="4" spans="1:8" ht="45.75" thickBot="1">
      <c r="A4" s="111"/>
      <c r="B4" s="111"/>
      <c r="C4" s="111"/>
      <c r="D4" s="18" t="s">
        <v>28</v>
      </c>
      <c r="E4" s="18" t="s">
        <v>18</v>
      </c>
      <c r="F4" s="18" t="s">
        <v>28</v>
      </c>
      <c r="G4" s="18" t="s">
        <v>18</v>
      </c>
      <c r="H4" s="111"/>
    </row>
    <row r="5" spans="1:8" ht="48.75" customHeight="1">
      <c r="A5" s="30"/>
      <c r="B5" s="31" t="s">
        <v>29</v>
      </c>
      <c r="C5" s="32"/>
      <c r="D5" s="33" t="s">
        <v>32</v>
      </c>
      <c r="E5" s="33" t="s">
        <v>32</v>
      </c>
      <c r="F5" s="33" t="s">
        <v>32</v>
      </c>
      <c r="G5" s="33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>
      <c r="A6" s="34" t="s">
        <v>57</v>
      </c>
      <c r="B6" s="19" t="s">
        <v>30</v>
      </c>
      <c r="C6" s="20" t="s">
        <v>0</v>
      </c>
      <c r="D6" s="39">
        <v>75354</v>
      </c>
      <c r="E6" s="39">
        <v>0</v>
      </c>
      <c r="F6" s="39">
        <v>163433.60000000001</v>
      </c>
      <c r="G6" s="39">
        <v>280386.3</v>
      </c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0">
      <c r="A7" s="34" t="s">
        <v>58</v>
      </c>
      <c r="B7" s="19" t="s">
        <v>34</v>
      </c>
      <c r="C7" s="20" t="s">
        <v>0</v>
      </c>
      <c r="D7" s="39">
        <v>625328.5</v>
      </c>
      <c r="E7" s="39">
        <v>727462.1</v>
      </c>
      <c r="F7" s="39">
        <v>673544.1</v>
      </c>
      <c r="G7" s="39">
        <v>1121839.3</v>
      </c>
      <c r="H7" s="35"/>
    </row>
    <row r="8" spans="1:8" ht="28.5" customHeight="1">
      <c r="A8" s="34" t="s">
        <v>59</v>
      </c>
      <c r="B8" s="19" t="s">
        <v>36</v>
      </c>
      <c r="C8" s="20" t="s">
        <v>0</v>
      </c>
      <c r="D8" s="39">
        <v>73566.8</v>
      </c>
      <c r="E8" s="39">
        <v>60089.2</v>
      </c>
      <c r="F8" s="39">
        <v>113292</v>
      </c>
      <c r="G8" s="39">
        <v>246828.5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>
      <c r="A9" s="34" t="s">
        <v>60</v>
      </c>
      <c r="B9" s="19" t="s">
        <v>41</v>
      </c>
      <c r="C9" s="20" t="s">
        <v>0</v>
      </c>
      <c r="D9" s="39">
        <v>395727.4</v>
      </c>
      <c r="E9" s="39">
        <v>96182.5</v>
      </c>
      <c r="F9" s="39">
        <v>394456.3</v>
      </c>
      <c r="G9" s="39">
        <v>111044.5</v>
      </c>
      <c r="H9" s="35"/>
    </row>
    <row r="10" spans="1:8" ht="27.75" customHeight="1">
      <c r="A10" s="34" t="s">
        <v>61</v>
      </c>
      <c r="B10" s="19" t="s">
        <v>42</v>
      </c>
      <c r="C10" s="20" t="s">
        <v>0</v>
      </c>
      <c r="D10" s="39">
        <v>843636.9</v>
      </c>
      <c r="E10" s="39">
        <v>1001441</v>
      </c>
      <c r="F10" s="39">
        <v>911087.6</v>
      </c>
      <c r="G10" s="39">
        <v>1178585.3999999999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>
      <c r="A11" s="34" t="s">
        <v>62</v>
      </c>
      <c r="B11" s="19" t="s">
        <v>112</v>
      </c>
      <c r="C11" s="20" t="s">
        <v>0</v>
      </c>
      <c r="D11" s="39">
        <v>515363.7</v>
      </c>
      <c r="E11" s="39">
        <v>1818762.7</v>
      </c>
      <c r="F11" s="39">
        <v>424835.7</v>
      </c>
      <c r="G11" s="39">
        <v>2082623.5</v>
      </c>
      <c r="H11" s="35"/>
    </row>
    <row r="12" spans="1:8" ht="30">
      <c r="A12" s="34" t="s">
        <v>63</v>
      </c>
      <c r="B12" s="29" t="s">
        <v>111</v>
      </c>
      <c r="C12" s="20" t="s">
        <v>0</v>
      </c>
      <c r="D12" s="39">
        <v>365874.7</v>
      </c>
      <c r="E12" s="39">
        <v>78954.7</v>
      </c>
      <c r="F12" s="39">
        <v>380552.5</v>
      </c>
      <c r="G12" s="39">
        <v>73426.2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>
      <c r="A13" s="47" t="s">
        <v>64</v>
      </c>
      <c r="B13" s="48" t="s">
        <v>115</v>
      </c>
      <c r="C13" s="49" t="s">
        <v>0</v>
      </c>
      <c r="D13" s="50">
        <v>0</v>
      </c>
      <c r="E13" s="50">
        <v>0</v>
      </c>
      <c r="F13" s="50">
        <v>0</v>
      </c>
      <c r="G13" s="50">
        <v>0</v>
      </c>
      <c r="H13" s="61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>
      <c r="A14" s="47" t="s">
        <v>147</v>
      </c>
      <c r="B14" s="48" t="s">
        <v>152</v>
      </c>
      <c r="C14" s="49" t="s">
        <v>0</v>
      </c>
      <c r="D14" s="50">
        <v>121835.6</v>
      </c>
      <c r="E14" s="91" t="s">
        <v>32</v>
      </c>
      <c r="F14" s="50">
        <v>118328.6</v>
      </c>
      <c r="G14" s="91" t="s">
        <v>32</v>
      </c>
      <c r="H14" s="61"/>
    </row>
    <row r="15" spans="1:8">
      <c r="A15" s="47" t="s">
        <v>148</v>
      </c>
      <c r="B15" s="48" t="s">
        <v>149</v>
      </c>
      <c r="C15" s="49" t="s">
        <v>0</v>
      </c>
      <c r="D15" s="50">
        <v>128778.4</v>
      </c>
      <c r="E15" s="50">
        <v>1048126.5</v>
      </c>
      <c r="F15" s="50">
        <v>88741.8</v>
      </c>
      <c r="G15" s="50">
        <v>1383471.4</v>
      </c>
      <c r="H15" s="61"/>
    </row>
    <row r="16" spans="1:8" ht="30">
      <c r="A16" s="47" t="s">
        <v>150</v>
      </c>
      <c r="B16" s="48" t="s">
        <v>153</v>
      </c>
      <c r="C16" s="49" t="s">
        <v>155</v>
      </c>
      <c r="D16" s="50">
        <v>655</v>
      </c>
      <c r="E16" s="91" t="s">
        <v>32</v>
      </c>
      <c r="F16" s="50">
        <v>670</v>
      </c>
      <c r="G16" s="91" t="s">
        <v>32</v>
      </c>
      <c r="H16" s="61"/>
    </row>
    <row r="17" spans="1:8" ht="30">
      <c r="A17" s="47" t="s">
        <v>151</v>
      </c>
      <c r="B17" s="48" t="s">
        <v>154</v>
      </c>
      <c r="C17" s="49" t="s">
        <v>155</v>
      </c>
      <c r="D17" s="50">
        <v>1306.0999999999999</v>
      </c>
      <c r="E17" s="91" t="s">
        <v>32</v>
      </c>
      <c r="F17" s="50">
        <v>1302.0999999999999</v>
      </c>
      <c r="G17" s="91" t="s">
        <v>32</v>
      </c>
      <c r="H17" s="61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volkova</cp:lastModifiedBy>
  <cp:lastPrinted>2023-05-31T10:50:24Z</cp:lastPrinted>
  <dcterms:created xsi:type="dcterms:W3CDTF">2016-06-17T07:08:43Z</dcterms:created>
  <dcterms:modified xsi:type="dcterms:W3CDTF">2023-05-31T10:58:53Z</dcterms:modified>
</cp:coreProperties>
</file>