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.7\obmen\Кулажкина\"/>
    </mc:Choice>
  </mc:AlternateContent>
  <xr:revisionPtr revIDLastSave="0" documentId="8_{8A47429C-058D-4E7F-944B-97146B3307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91029"/>
</workbook>
</file>

<file path=xl/calcChain.xml><?xml version="1.0" encoding="utf-8"?>
<calcChain xmlns="http://schemas.openxmlformats.org/spreadsheetml/2006/main">
  <c r="F9" i="1" l="1"/>
  <c r="E36" i="5"/>
  <c r="E40" i="5"/>
  <c r="E37" i="5"/>
  <c r="D36" i="5"/>
  <c r="D40" i="5"/>
  <c r="D37" i="5"/>
  <c r="D21" i="5" l="1"/>
  <c r="E18" i="1" l="1"/>
  <c r="D13" i="1" l="1"/>
  <c r="E38" i="5" l="1"/>
  <c r="D38" i="5"/>
  <c r="E35" i="5"/>
  <c r="D35" i="5"/>
  <c r="E21" i="5"/>
  <c r="E6" i="5" s="1"/>
  <c r="D6" i="5"/>
  <c r="F29" i="1" l="1"/>
  <c r="F26" i="1"/>
  <c r="F28" i="1"/>
  <c r="F27" i="1"/>
  <c r="F25" i="1"/>
  <c r="F23" i="1"/>
  <c r="F20" i="1"/>
  <c r="D18" i="1"/>
  <c r="F13" i="1"/>
  <c r="E13" i="1" l="1"/>
  <c r="F14" i="1"/>
  <c r="E9" i="1"/>
  <c r="D9" i="1"/>
  <c r="F10" i="1" l="1"/>
  <c r="E17" i="1"/>
  <c r="D17" i="1"/>
  <c r="F18" i="1" l="1"/>
</calcChain>
</file>

<file path=xl/sharedStrings.xml><?xml version="1.0" encoding="utf-8"?>
<sst xmlns="http://schemas.openxmlformats.org/spreadsheetml/2006/main" count="248" uniqueCount="167">
  <si>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</si>
  <si>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</si>
  <si>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</si>
  <si>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</si>
  <si>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</si>
  <si>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</si>
  <si>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</si>
  <si>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</si>
  <si>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</si>
  <si>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</si>
  <si>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</si>
  <si>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</si>
  <si>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</si>
  <si>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</si>
  <si>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</si>
  <si>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</si>
  <si>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</si>
  <si>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</si>
  <si>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</si>
  <si>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</si>
  <si>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</si>
  <si>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</si>
  <si>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</si>
  <si>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</si>
  <si>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</si>
  <si>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</si>
  <si>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</si>
  <si>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</si>
  <si>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</si>
  <si>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</si>
  <si>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</si>
  <si>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</si>
  <si>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</si>
  <si>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</si>
  <si>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</si>
  <si>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</si>
  <si>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</si>
  <si>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</si>
  <si>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</si>
  <si>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</si>
  <si>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</si>
  <si>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</si>
  <si>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</si>
  <si>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</si>
  <si>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</si>
  <si>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</si>
  <si>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</si>
  <si>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</si>
  <si>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</si>
  <si>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</si>
  <si>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</si>
  <si>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</si>
  <si>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</si>
  <si>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</si>
  <si>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</si>
  <si>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</si>
  <si>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</si>
  <si>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</si>
  <si>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</si>
  <si>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</si>
  <si>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</si>
  <si>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</si>
  <si>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</si>
  <si>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</si>
  <si>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</si>
  <si>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</si>
  <si>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</si>
  <si>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</si>
  <si>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</si>
  <si>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</si>
  <si>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</si>
  <si>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</si>
  <si>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</si>
  <si>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</si>
  <si>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</si>
  <si>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</si>
  <si>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</si>
  <si>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</si>
  <si>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</si>
  <si>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</si>
  <si>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</si>
  <si>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</si>
  <si>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</si>
  <si>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</si>
  <si>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</si>
  <si>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</si>
  <si>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</si>
  <si>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</si>
  <si>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</si>
  <si>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</si>
  <si>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</si>
  <si>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</si>
  <si>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</si>
  <si>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</si>
  <si>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</si>
  <si>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</si>
  <si>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</si>
  <si>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</si>
  <si>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</si>
  <si>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</si>
  <si>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</si>
  <si>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</si>
  <si>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</si>
  <si>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</si>
  <si>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</si>
  <si>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</si>
  <si>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</si>
  <si>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</si>
  <si>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</si>
  <si>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</si>
  <si>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</si>
  <si>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</si>
  <si>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</si>
  <si>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</si>
  <si>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</si>
  <si>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</si>
  <si>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</si>
  <si>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</si>
  <si>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</si>
  <si>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</si>
  <si>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</si>
  <si>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</si>
  <si>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</si>
  <si>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</si>
  <si>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</si>
  <si>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</si>
  <si>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</si>
  <si>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</si>
  <si>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</si>
  <si>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</si>
  <si>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</si>
  <si>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</si>
  <si>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</si>
  <si>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</si>
  <si>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</si>
  <si>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</si>
  <si>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</si>
  <si>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</si>
  <si>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</si>
  <si>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</si>
  <si>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</si>
  <si>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</si>
  <si>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</si>
  <si>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</si>
  <si>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</si>
  <si>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</si>
  <si>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</si>
  <si>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</si>
  <si>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</si>
  <si>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</si>
  <si>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</si>
  <si>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</si>
  <si>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</si>
  <si>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</si>
  <si>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</si>
  <si>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</si>
  <si>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Городской округ "Город Калининград"</t>
  </si>
  <si>
    <t>Численность населения указана на конец года с учетом проведенной переписи населения</t>
  </si>
  <si>
    <t>повлияло отрицательно</t>
  </si>
  <si>
    <t>Хрупкина Екатерина Михайловна</t>
  </si>
  <si>
    <t>8(4012) 92-31-80</t>
  </si>
  <si>
    <t>Вавилина Елена Александровна</t>
  </si>
  <si>
    <t>8(4012) 92-31-65</t>
  </si>
  <si>
    <t>Фокина Елена Владимировна</t>
  </si>
  <si>
    <t>8(4012) 92-31-72</t>
  </si>
  <si>
    <t>Исполнитель:</t>
  </si>
  <si>
    <t xml:space="preserve">1. Финансирование за счет остатков средств бюджета.
2. Отказ от досрочного погашения кредита.
3. Заключение соглашения о предоставлении бюджетного кредита на пополнение остатка средств на единый счет бюджета.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</si>
</sst>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" xfId="0" applyNumberFormat="1" applyFont="1" applyBorder="1" applyProtection="1">
      <protection locked="0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Protection="1">
      <protection locked="0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0" applyFont="1"/>
    <xf numFmtId="0" fontId="12" fillId="0" borderId="1" xfId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4" xfId="1" applyFont="1" applyBorder="1" applyAlignment="1">
      <alignment vertical="center" wrapText="1"/>
    </xf>
    <xf numFmtId="0" fontId="14" fillId="0" borderId="14" xfId="1" applyFont="1" applyBorder="1" applyAlignment="1">
      <alignment horizontal="left" vertical="center" wrapText="1"/>
    </xf>
    <xf numFmtId="4" fontId="14" fillId="0" borderId="1" xfId="1" applyNumberFormat="1" applyFont="1" applyBorder="1" applyAlignment="1">
      <alignment horizontal="left" vertical="center" wrapText="1"/>
    </xf>
    <xf numFmtId="0" fontId="15" fillId="0" borderId="0" xfId="1" applyFont="1"/>
    <xf numFmtId="164" fontId="5" fillId="0" borderId="18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0" fillId="0" borderId="0" xfId="0" applyNumberFormat="1"/>
    <xf numFmtId="164" fontId="12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/>
    </xf>
    <xf numFmtId="49" fontId="12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wrapText="1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center" vertical="center"/>
    </xf>
    <xf numFmtId="49" fontId="12" fillId="3" borderId="1" xfId="1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wrapText="1"/>
    </xf>
    <xf numFmtId="164" fontId="1" fillId="0" borderId="5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1" xfId="0" applyFont="1" applyBorder="1" applyAlignment="1">
      <alignment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wrapText="1"/>
    </xf>
    <xf numFmtId="164" fontId="1" fillId="0" borderId="3" xfId="0" applyNumberFormat="1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wrapText="1"/>
    </xf>
    <xf numFmtId="164" fontId="1" fillId="0" borderId="3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wrapText="1"/>
    </xf>
    <xf numFmtId="0" fontId="11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0" borderId="9" xfId="0" applyFont="1" applyBorder="1" applyAlignment="1">
      <alignment vertical="center" wrapText="1"/>
    </xf>
    <xf numFmtId="164" fontId="1" fillId="0" borderId="5" xfId="0" applyNumberFormat="1" applyFont="1" applyBorder="1" applyAlignment="1" applyProtection="1">
      <alignment horizontal="left" vertical="center"/>
      <protection locked="0"/>
    </xf>
    <xf numFmtId="164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9" fontId="10" fillId="0" borderId="2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22" workbookViewId="0">
      <selection activeCell="F31" sqref="F31"/>
    </sheetView>
  </sheetViews>
  <sheetFormatPr defaultColWidth="9.109375" defaultRowHeight="13.8" x14ac:dyDescent="0.25"/>
  <cols>
    <col min="1" max="1" width="4.44140625" style="1" customWidth="1"/>
    <col min="2" max="2" width="38.5546875" style="1" customWidth="1"/>
    <col min="3" max="3" width="13.5546875" style="1" customWidth="1"/>
    <col min="4" max="4" width="11.5546875" style="1" customWidth="1"/>
    <col min="5" max="5" width="14.109375" style="1" customWidth="1"/>
    <col min="6" max="6" width="45.88671875" style="1" customWidth="1"/>
    <col min="7" max="7" width="18.44140625" style="1" customWidth="1"/>
    <col min="8" max="16384" width="9.109375" style="1"/>
  </cols>
  <sheetData>
    <row r="1" spans="1:6" ht="54" customHeight="1" x14ac:dyDescent="0.35">
      <c r="B1" s="98" t="s">
        <v>105</v>
      </c>
      <c r="C1" s="98"/>
      <c r="D1" s="98"/>
      <c r="E1" s="98"/>
      <c r="F1" s="98"/>
    </row>
    <row r="2" spans="1:6" ht="19.5" customHeight="1" x14ac:dyDescent="0.4">
      <c r="B2" s="94" t="s">
        <v>156</v>
      </c>
      <c r="C2" s="94"/>
      <c r="D2" s="94"/>
      <c r="E2" s="94"/>
      <c r="F2" s="94"/>
    </row>
    <row r="3" spans="1:6" ht="14.25" customHeight="1" x14ac:dyDescent="0.25">
      <c r="B3" s="95" t="s">
        <v>23</v>
      </c>
      <c r="C3" s="95"/>
      <c r="D3" s="95"/>
      <c r="E3" s="95"/>
      <c r="F3" s="95"/>
    </row>
    <row r="4" spans="1:6" ht="18.75" customHeight="1" x14ac:dyDescent="0.35">
      <c r="B4" s="96" t="s">
        <v>22</v>
      </c>
      <c r="C4" s="96"/>
      <c r="D4" s="96"/>
      <c r="E4" s="96"/>
      <c r="F4" s="96"/>
    </row>
    <row r="6" spans="1:6" ht="15" customHeight="1" x14ac:dyDescent="0.25">
      <c r="A6" s="92" t="s">
        <v>24</v>
      </c>
      <c r="B6" s="92" t="s">
        <v>1</v>
      </c>
      <c r="C6" s="92" t="s">
        <v>2</v>
      </c>
      <c r="D6" s="97" t="s">
        <v>10</v>
      </c>
      <c r="E6" s="97"/>
      <c r="F6" s="92" t="s">
        <v>25</v>
      </c>
    </row>
    <row r="7" spans="1:6" ht="27.75" customHeight="1" thickBot="1" x14ac:dyDescent="0.3">
      <c r="A7" s="93"/>
      <c r="B7" s="93"/>
      <c r="C7" s="93"/>
      <c r="D7" s="3" t="s">
        <v>106</v>
      </c>
      <c r="E7" s="3" t="s">
        <v>107</v>
      </c>
      <c r="F7" s="93"/>
    </row>
    <row r="8" spans="1:6" ht="30" customHeight="1" thickBot="1" x14ac:dyDescent="0.3">
      <c r="A8" s="4" t="s">
        <v>31</v>
      </c>
      <c r="B8" s="45" t="s">
        <v>4</v>
      </c>
      <c r="C8" s="46" t="s">
        <v>3</v>
      </c>
      <c r="D8" s="72">
        <v>490.6</v>
      </c>
      <c r="E8" s="72">
        <v>489.7</v>
      </c>
      <c r="F8" s="73" t="s">
        <v>157</v>
      </c>
    </row>
    <row r="9" spans="1:6" ht="20.25" customHeight="1" x14ac:dyDescent="0.25">
      <c r="A9" s="4" t="s">
        <v>33</v>
      </c>
      <c r="B9" s="45" t="s">
        <v>11</v>
      </c>
      <c r="C9" s="46" t="s">
        <v>0</v>
      </c>
      <c r="D9" s="74">
        <f>D11+D12</f>
        <v>20537053.5</v>
      </c>
      <c r="E9" s="74">
        <f t="shared" ref="E9" si="0">E11+E12</f>
        <v>25885296.899999999</v>
      </c>
      <c r="F9" s="73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14.25" customHeight="1" x14ac:dyDescent="0.25">
      <c r="A10" s="6"/>
      <c r="B10" s="47" t="s">
        <v>15</v>
      </c>
      <c r="C10" s="48"/>
      <c r="D10" s="75"/>
      <c r="E10" s="75"/>
      <c r="F10" s="76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6" t="s">
        <v>35</v>
      </c>
      <c r="B11" s="49" t="s">
        <v>16</v>
      </c>
      <c r="C11" s="48" t="s">
        <v>0</v>
      </c>
      <c r="D11" s="77">
        <v>10394418.199999999</v>
      </c>
      <c r="E11" s="77">
        <v>12234837.9</v>
      </c>
      <c r="F11" s="76"/>
    </row>
    <row r="12" spans="1:6" ht="15.75" customHeight="1" thickBot="1" x14ac:dyDescent="0.3">
      <c r="A12" s="5" t="s">
        <v>37</v>
      </c>
      <c r="B12" s="50" t="s">
        <v>17</v>
      </c>
      <c r="C12" s="51" t="s">
        <v>0</v>
      </c>
      <c r="D12" s="78">
        <v>10142635.300000001</v>
      </c>
      <c r="E12" s="78">
        <v>13650459</v>
      </c>
      <c r="F12" s="79"/>
    </row>
    <row r="13" spans="1:6" ht="15" customHeight="1" x14ac:dyDescent="0.25">
      <c r="A13" s="4" t="s">
        <v>38</v>
      </c>
      <c r="B13" s="45" t="s">
        <v>5</v>
      </c>
      <c r="C13" s="46" t="s">
        <v>0</v>
      </c>
      <c r="D13" s="74">
        <f>D15+D16</f>
        <v>20208406.699999999</v>
      </c>
      <c r="E13" s="74">
        <f t="shared" ref="E13" si="1">E15+E16</f>
        <v>24590559.800000001</v>
      </c>
      <c r="F13" s="73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15" customHeight="1" x14ac:dyDescent="0.25">
      <c r="A14" s="6"/>
      <c r="B14" s="47" t="s">
        <v>20</v>
      </c>
      <c r="C14" s="48"/>
      <c r="D14" s="75"/>
      <c r="E14" s="75"/>
      <c r="F14" s="76" t="str">
        <f>IF(OR(D13&gt;31000000,E13&gt;31000000),"ОШИБКА: в строках 1.6,1.7 единица измерения - тыс.руб","")</f>
        <v/>
      </c>
    </row>
    <row r="15" spans="1:6" x14ac:dyDescent="0.25">
      <c r="A15" s="6" t="s">
        <v>39</v>
      </c>
      <c r="B15" s="49" t="s">
        <v>18</v>
      </c>
      <c r="C15" s="48" t="s">
        <v>0</v>
      </c>
      <c r="D15" s="77">
        <v>10032028.099999998</v>
      </c>
      <c r="E15" s="77">
        <v>13352992.5</v>
      </c>
      <c r="F15" s="76"/>
    </row>
    <row r="16" spans="1:6" ht="14.4" thickBot="1" x14ac:dyDescent="0.3">
      <c r="A16" s="5" t="s">
        <v>40</v>
      </c>
      <c r="B16" s="50" t="s">
        <v>19</v>
      </c>
      <c r="C16" s="51" t="s">
        <v>0</v>
      </c>
      <c r="D16" s="78">
        <v>10176378.600000001</v>
      </c>
      <c r="E16" s="78">
        <v>11237567.300000001</v>
      </c>
      <c r="F16" s="79"/>
    </row>
    <row r="17" spans="1:8" ht="18.75" customHeight="1" x14ac:dyDescent="0.25">
      <c r="A17" s="4" t="s">
        <v>43</v>
      </c>
      <c r="B17" s="45" t="s">
        <v>6</v>
      </c>
      <c r="C17" s="46" t="s">
        <v>0</v>
      </c>
      <c r="D17" s="74">
        <f>D9-D13</f>
        <v>328646.80000000075</v>
      </c>
      <c r="E17" s="74">
        <f t="shared" ref="E17" si="2">E9-E13</f>
        <v>1294737.0999999978</v>
      </c>
      <c r="F17" s="73"/>
    </row>
    <row r="18" spans="1:8" ht="29.25" customHeight="1" x14ac:dyDescent="0.25">
      <c r="A18" s="6" t="s">
        <v>44</v>
      </c>
      <c r="B18" s="49" t="s">
        <v>7</v>
      </c>
      <c r="C18" s="48" t="s">
        <v>0</v>
      </c>
      <c r="D18" s="75">
        <f>D20+D21+D22+D23+D24</f>
        <v>-328646.8</v>
      </c>
      <c r="E18" s="75">
        <f>E20+E21+E22+E23+E24</f>
        <v>-1294737.1000000001</v>
      </c>
      <c r="F18" s="76" t="str">
        <f>IF(ROUND((D17+E17+D18+E18),1)&lt;&gt;0,"ОШИБКА: непокрытый дефицит (профицит)","")</f>
        <v/>
      </c>
      <c r="H18" s="2"/>
    </row>
    <row r="19" spans="1:8" ht="14.4" thickBot="1" x14ac:dyDescent="0.3">
      <c r="A19" s="11"/>
      <c r="B19" s="52" t="s">
        <v>21</v>
      </c>
      <c r="C19" s="53"/>
      <c r="D19" s="80"/>
      <c r="E19" s="80"/>
      <c r="F19" s="81"/>
    </row>
    <row r="20" spans="1:8" ht="19.5" customHeight="1" x14ac:dyDescent="0.25">
      <c r="A20" s="4" t="s">
        <v>45</v>
      </c>
      <c r="B20" s="45" t="s">
        <v>8</v>
      </c>
      <c r="C20" s="46" t="s">
        <v>0</v>
      </c>
      <c r="D20" s="74">
        <v>-700000</v>
      </c>
      <c r="E20" s="74">
        <v>-626792</v>
      </c>
      <c r="F20" s="73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19.5" customHeight="1" x14ac:dyDescent="0.25">
      <c r="A21" s="6" t="s">
        <v>46</v>
      </c>
      <c r="B21" s="49" t="s">
        <v>108</v>
      </c>
      <c r="C21" s="48" t="s">
        <v>0</v>
      </c>
      <c r="D21" s="75"/>
      <c r="E21" s="75">
        <v>626792</v>
      </c>
      <c r="F21" s="76"/>
    </row>
    <row r="22" spans="1:8" ht="48" customHeight="1" x14ac:dyDescent="0.25">
      <c r="A22" s="6" t="s">
        <v>47</v>
      </c>
      <c r="B22" s="49" t="s">
        <v>14</v>
      </c>
      <c r="C22" s="48" t="s">
        <v>0</v>
      </c>
      <c r="D22" s="77"/>
      <c r="E22" s="77"/>
      <c r="F22" s="76"/>
    </row>
    <row r="23" spans="1:8" x14ac:dyDescent="0.25">
      <c r="A23" s="6" t="s">
        <v>48</v>
      </c>
      <c r="B23" s="49" t="s">
        <v>13</v>
      </c>
      <c r="C23" s="48" t="s">
        <v>0</v>
      </c>
      <c r="D23" s="77"/>
      <c r="E23" s="77"/>
      <c r="F23" s="76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4.4" thickBot="1" x14ac:dyDescent="0.3">
      <c r="A24" s="5" t="s">
        <v>49</v>
      </c>
      <c r="B24" s="54" t="s">
        <v>9</v>
      </c>
      <c r="C24" s="51" t="s">
        <v>0</v>
      </c>
      <c r="D24" s="78">
        <v>371353.2</v>
      </c>
      <c r="E24" s="78">
        <v>-1294737.1000000001</v>
      </c>
      <c r="F24" s="82"/>
    </row>
    <row r="25" spans="1:8" ht="27" customHeight="1" x14ac:dyDescent="0.25">
      <c r="A25" s="12" t="s">
        <v>50</v>
      </c>
      <c r="B25" s="55" t="s">
        <v>12</v>
      </c>
      <c r="C25" s="56" t="s">
        <v>0</v>
      </c>
      <c r="D25" s="83">
        <v>4323879</v>
      </c>
      <c r="E25" s="83">
        <v>4217518</v>
      </c>
      <c r="F25" s="84" t="str">
        <f>IF(OR(D25&lt;(D27+D28+D29),E25&lt;(E27+E28+E29)),"ОШИБКА: строка 1.15 не может быть меньше суммы строк 1.16-1.18","")</f>
        <v/>
      </c>
    </row>
    <row r="26" spans="1:8" ht="16.5" customHeight="1" x14ac:dyDescent="0.25">
      <c r="A26" s="6"/>
      <c r="B26" s="47" t="s">
        <v>21</v>
      </c>
      <c r="C26" s="48"/>
      <c r="D26" s="77"/>
      <c r="E26" s="77"/>
      <c r="F26" s="76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35.25" customHeight="1" x14ac:dyDescent="0.25">
      <c r="A27" s="6" t="s">
        <v>51</v>
      </c>
      <c r="B27" s="47" t="s">
        <v>26</v>
      </c>
      <c r="C27" s="57" t="s">
        <v>0</v>
      </c>
      <c r="D27" s="77">
        <v>1206897</v>
      </c>
      <c r="E27" s="77">
        <v>1833689</v>
      </c>
      <c r="F27" s="76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33.75" customHeight="1" x14ac:dyDescent="0.25">
      <c r="A28" s="6" t="s">
        <v>52</v>
      </c>
      <c r="B28" s="47" t="s">
        <v>27</v>
      </c>
      <c r="C28" s="57" t="s">
        <v>0</v>
      </c>
      <c r="D28" s="77">
        <v>2884730</v>
      </c>
      <c r="E28" s="77">
        <v>2257938</v>
      </c>
      <c r="F28" s="76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32.25" customHeight="1" thickBot="1" x14ac:dyDescent="0.3">
      <c r="A29" s="11" t="s">
        <v>53</v>
      </c>
      <c r="B29" s="52" t="s">
        <v>65</v>
      </c>
      <c r="C29" s="58" t="s">
        <v>0</v>
      </c>
      <c r="D29" s="85">
        <v>0</v>
      </c>
      <c r="E29" s="85">
        <v>0</v>
      </c>
      <c r="F29" s="81" t="str">
        <f>IF(((D29-TRUNC(D29,1))+(E29-TRUNC(E29,1)))&gt;0,"ОШИБКА: в строке 1.18 точность должна быть - один знак после запятой","")</f>
        <v/>
      </c>
    </row>
    <row r="30" spans="1:8" ht="66" customHeight="1" x14ac:dyDescent="0.25">
      <c r="A30" s="4" t="s">
        <v>54</v>
      </c>
      <c r="B30" s="45" t="s">
        <v>145</v>
      </c>
      <c r="C30" s="59" t="s">
        <v>113</v>
      </c>
      <c r="D30" s="90" t="s">
        <v>158</v>
      </c>
      <c r="E30" s="90"/>
      <c r="F30" s="73"/>
    </row>
    <row r="31" spans="1:8" ht="144.75" customHeight="1" thickBot="1" x14ac:dyDescent="0.3">
      <c r="A31" s="5" t="s">
        <v>55</v>
      </c>
      <c r="B31" s="50" t="s">
        <v>146</v>
      </c>
      <c r="C31" s="60"/>
      <c r="D31" s="91" t="s">
        <v>166</v>
      </c>
      <c r="E31" s="91"/>
      <c r="F31" s="89" t="s">
        <v>114</v>
      </c>
    </row>
    <row r="32" spans="1:8" x14ac:dyDescent="0.25">
      <c r="B32" s="1" t="s">
        <v>165</v>
      </c>
    </row>
    <row r="33" spans="2:2" x14ac:dyDescent="0.25">
      <c r="B33" s="87" t="s">
        <v>159</v>
      </c>
    </row>
    <row r="34" spans="2:2" x14ac:dyDescent="0.25">
      <c r="B34" s="87" t="s">
        <v>160</v>
      </c>
    </row>
    <row r="35" spans="2:2" x14ac:dyDescent="0.25">
      <c r="B35" s="88" t="s">
        <v>161</v>
      </c>
    </row>
    <row r="36" spans="2:2" x14ac:dyDescent="0.25">
      <c r="B36" s="88" t="s">
        <v>162</v>
      </c>
    </row>
    <row r="37" spans="2:2" x14ac:dyDescent="0.25">
      <c r="B37" s="88" t="s">
        <v>163</v>
      </c>
    </row>
    <row r="38" spans="2:2" x14ac:dyDescent="0.25">
      <c r="B38" s="88" t="s">
        <v>164</v>
      </c>
    </row>
  </sheetData>
  <mergeCells count="11">
    <mergeCell ref="A6:A7"/>
    <mergeCell ref="B6:B7"/>
    <mergeCell ref="C6:C7"/>
    <mergeCell ref="D6:E6"/>
    <mergeCell ref="B1:F1"/>
    <mergeCell ref="D30:E30"/>
    <mergeCell ref="D31:E31"/>
    <mergeCell ref="F6:F7"/>
    <mergeCell ref="B2:F2"/>
    <mergeCell ref="B3:F3"/>
    <mergeCell ref="B4:F4"/>
  </mergeCells>
  <pageMargins left="0.39370078740157483" right="0.39370078740157483" top="0.43307086614173229" bottom="0.35433070866141736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zoomScaleNormal="100" workbookViewId="0">
      <selection activeCell="A41" sqref="A41:E42"/>
    </sheetView>
  </sheetViews>
  <sheetFormatPr defaultColWidth="9.109375" defaultRowHeight="18" x14ac:dyDescent="0.35"/>
  <cols>
    <col min="1" max="1" width="9" style="22" customWidth="1"/>
    <col min="2" max="2" width="79.44140625" style="15" customWidth="1"/>
    <col min="3" max="3" width="11.5546875" style="18" customWidth="1"/>
    <col min="4" max="4" width="12.6640625" style="15" customWidth="1"/>
    <col min="5" max="5" width="12.88671875" style="15" customWidth="1"/>
    <col min="6" max="16384" width="9.109375" style="15"/>
  </cols>
  <sheetData>
    <row r="1" spans="1:6" ht="17.25" customHeight="1" x14ac:dyDescent="0.35">
      <c r="A1" s="96" t="s">
        <v>116</v>
      </c>
      <c r="B1" s="96"/>
      <c r="C1" s="96"/>
      <c r="D1" s="96"/>
      <c r="E1" s="24"/>
      <c r="F1" s="24"/>
    </row>
    <row r="2" spans="1:6" ht="7.5" hidden="1" customHeight="1" x14ac:dyDescent="0.35">
      <c r="A2" s="99"/>
      <c r="B2" s="99"/>
      <c r="C2" s="99"/>
      <c r="D2" s="99"/>
      <c r="E2" s="99"/>
    </row>
    <row r="3" spans="1:6" ht="27" customHeight="1" x14ac:dyDescent="0.35">
      <c r="A3" s="100" t="s">
        <v>24</v>
      </c>
      <c r="B3" s="101" t="s">
        <v>1</v>
      </c>
      <c r="C3" s="102" t="s">
        <v>117</v>
      </c>
      <c r="D3" s="103" t="s">
        <v>66</v>
      </c>
      <c r="E3" s="104"/>
    </row>
    <row r="4" spans="1:6" s="23" customFormat="1" ht="21.75" customHeight="1" x14ac:dyDescent="0.35">
      <c r="A4" s="100"/>
      <c r="B4" s="101"/>
      <c r="C4" s="102"/>
      <c r="D4" s="25" t="s">
        <v>118</v>
      </c>
      <c r="E4" s="25" t="s">
        <v>107</v>
      </c>
    </row>
    <row r="5" spans="1:6" s="23" customFormat="1" ht="21.75" customHeight="1" x14ac:dyDescent="0.35">
      <c r="A5" s="26" t="s">
        <v>67</v>
      </c>
      <c r="B5" s="27" t="s">
        <v>68</v>
      </c>
      <c r="C5" s="28"/>
      <c r="D5" s="29"/>
      <c r="E5" s="29"/>
    </row>
    <row r="6" spans="1:6" x14ac:dyDescent="0.35">
      <c r="A6" s="64" t="s">
        <v>69</v>
      </c>
      <c r="B6" s="69" t="s">
        <v>119</v>
      </c>
      <c r="C6" s="66" t="s">
        <v>0</v>
      </c>
      <c r="D6" s="67">
        <f>D7+D16+D21</f>
        <v>20537053.469999999</v>
      </c>
      <c r="E6" s="67">
        <f>E7+E16+E21</f>
        <v>25885296.91</v>
      </c>
    </row>
    <row r="7" spans="1:6" x14ac:dyDescent="0.35">
      <c r="A7" s="64" t="s">
        <v>70</v>
      </c>
      <c r="B7" s="69" t="s">
        <v>71</v>
      </c>
      <c r="C7" s="66" t="s">
        <v>0</v>
      </c>
      <c r="D7" s="67">
        <v>9358929.0899999999</v>
      </c>
      <c r="E7" s="67">
        <v>11254840.550000001</v>
      </c>
    </row>
    <row r="8" spans="1:6" ht="13.5" customHeight="1" x14ac:dyDescent="0.35">
      <c r="A8" s="30"/>
      <c r="B8" s="31" t="s">
        <v>21</v>
      </c>
      <c r="C8" s="25"/>
      <c r="D8" s="62"/>
      <c r="E8" s="62"/>
    </row>
    <row r="9" spans="1:6" ht="21.75" customHeight="1" x14ac:dyDescent="0.35">
      <c r="A9" s="32" t="s">
        <v>72</v>
      </c>
      <c r="B9" s="31" t="s">
        <v>102</v>
      </c>
      <c r="C9" s="33" t="s">
        <v>0</v>
      </c>
      <c r="D9" s="62">
        <v>5013148.33</v>
      </c>
      <c r="E9" s="62">
        <v>6431910.8300000001</v>
      </c>
    </row>
    <row r="10" spans="1:6" x14ac:dyDescent="0.35">
      <c r="A10" s="32" t="s">
        <v>73</v>
      </c>
      <c r="B10" s="31" t="s">
        <v>120</v>
      </c>
      <c r="C10" s="33" t="s">
        <v>0</v>
      </c>
      <c r="D10" s="63">
        <v>2676089.89</v>
      </c>
      <c r="E10" s="63">
        <v>2945247.73</v>
      </c>
    </row>
    <row r="11" spans="1:6" ht="30" customHeight="1" x14ac:dyDescent="0.35">
      <c r="A11" s="32"/>
      <c r="B11" s="31" t="s">
        <v>121</v>
      </c>
      <c r="C11" s="33" t="s">
        <v>0</v>
      </c>
      <c r="D11" s="63">
        <v>274766.71000000002</v>
      </c>
      <c r="E11" s="63">
        <v>371797.89</v>
      </c>
    </row>
    <row r="12" spans="1:6" x14ac:dyDescent="0.35">
      <c r="A12" s="32" t="s">
        <v>74</v>
      </c>
      <c r="B12" s="31" t="s">
        <v>75</v>
      </c>
      <c r="C12" s="33" t="s">
        <v>0</v>
      </c>
      <c r="D12" s="63">
        <v>372768.84</v>
      </c>
      <c r="E12" s="63">
        <v>564369.51</v>
      </c>
    </row>
    <row r="13" spans="1:6" x14ac:dyDescent="0.35">
      <c r="A13" s="32" t="s">
        <v>76</v>
      </c>
      <c r="B13" s="31" t="s">
        <v>77</v>
      </c>
      <c r="C13" s="33" t="s">
        <v>0</v>
      </c>
      <c r="D13" s="63">
        <v>498137.26</v>
      </c>
      <c r="E13" s="63">
        <v>476794.6</v>
      </c>
    </row>
    <row r="14" spans="1:6" ht="30.75" customHeight="1" x14ac:dyDescent="0.35">
      <c r="A14" s="64" t="s">
        <v>78</v>
      </c>
      <c r="B14" s="69" t="s">
        <v>122</v>
      </c>
      <c r="C14" s="66" t="s">
        <v>103</v>
      </c>
      <c r="D14" s="70">
        <v>0</v>
      </c>
      <c r="E14" s="70">
        <v>0</v>
      </c>
    </row>
    <row r="15" spans="1:6" x14ac:dyDescent="0.35">
      <c r="A15" s="30"/>
      <c r="B15" s="34" t="s">
        <v>104</v>
      </c>
      <c r="C15" s="33" t="s">
        <v>0</v>
      </c>
      <c r="D15" s="63">
        <v>0</v>
      </c>
      <c r="E15" s="63">
        <v>0</v>
      </c>
    </row>
    <row r="16" spans="1:6" x14ac:dyDescent="0.35">
      <c r="A16" s="64" t="s">
        <v>83</v>
      </c>
      <c r="B16" s="69" t="s">
        <v>79</v>
      </c>
      <c r="C16" s="66" t="s">
        <v>0</v>
      </c>
      <c r="D16" s="67">
        <v>1035489.08</v>
      </c>
      <c r="E16" s="67">
        <v>979997.36</v>
      </c>
    </row>
    <row r="17" spans="1:5" ht="12.75" customHeight="1" x14ac:dyDescent="0.35">
      <c r="A17" s="30"/>
      <c r="B17" s="35" t="s">
        <v>21</v>
      </c>
      <c r="C17" s="25"/>
      <c r="D17" s="62"/>
      <c r="E17" s="62"/>
    </row>
    <row r="18" spans="1:5" ht="37.5" customHeight="1" x14ac:dyDescent="0.35">
      <c r="A18" s="32" t="s">
        <v>123</v>
      </c>
      <c r="B18" s="34" t="s">
        <v>80</v>
      </c>
      <c r="C18" s="33" t="s">
        <v>0</v>
      </c>
      <c r="D18" s="63">
        <v>468891.62</v>
      </c>
      <c r="E18" s="63">
        <v>455467.05</v>
      </c>
    </row>
    <row r="19" spans="1:5" ht="45.75" customHeight="1" x14ac:dyDescent="0.35">
      <c r="A19" s="30"/>
      <c r="B19" s="34" t="s">
        <v>81</v>
      </c>
      <c r="C19" s="33" t="s">
        <v>0</v>
      </c>
      <c r="D19" s="63">
        <v>319925.07</v>
      </c>
      <c r="E19" s="63">
        <v>313865.13</v>
      </c>
    </row>
    <row r="20" spans="1:5" ht="21" customHeight="1" x14ac:dyDescent="0.35">
      <c r="A20" s="32" t="s">
        <v>124</v>
      </c>
      <c r="B20" s="34" t="s">
        <v>82</v>
      </c>
      <c r="C20" s="33" t="s">
        <v>0</v>
      </c>
      <c r="D20" s="63">
        <v>182943.47</v>
      </c>
      <c r="E20" s="63">
        <v>154072.62</v>
      </c>
    </row>
    <row r="21" spans="1:5" ht="27.6" x14ac:dyDescent="0.35">
      <c r="A21" s="64" t="s">
        <v>84</v>
      </c>
      <c r="B21" s="68" t="s">
        <v>125</v>
      </c>
      <c r="C21" s="66" t="s">
        <v>0</v>
      </c>
      <c r="D21" s="67">
        <f>D23+D25+D26+D27</f>
        <v>10142635.299999999</v>
      </c>
      <c r="E21" s="67">
        <f>E23+E25+E26+E27</f>
        <v>13650459</v>
      </c>
    </row>
    <row r="22" spans="1:5" ht="14.25" customHeight="1" x14ac:dyDescent="0.35">
      <c r="A22" s="30"/>
      <c r="B22" s="36" t="s">
        <v>15</v>
      </c>
      <c r="C22" s="25"/>
      <c r="D22" s="62"/>
      <c r="E22" s="62"/>
    </row>
    <row r="23" spans="1:5" ht="15.75" customHeight="1" x14ac:dyDescent="0.35">
      <c r="A23" s="32" t="s">
        <v>126</v>
      </c>
      <c r="B23" s="31" t="s">
        <v>127</v>
      </c>
      <c r="C23" s="33" t="s">
        <v>0</v>
      </c>
      <c r="D23" s="62">
        <v>10137307.199999999</v>
      </c>
      <c r="E23" s="62">
        <v>13473961.1</v>
      </c>
    </row>
    <row r="24" spans="1:5" ht="15.75" customHeight="1" x14ac:dyDescent="0.35">
      <c r="A24" s="32"/>
      <c r="B24" s="35" t="s">
        <v>128</v>
      </c>
      <c r="C24" s="33" t="s">
        <v>0</v>
      </c>
      <c r="D24" s="62">
        <v>5041904.5999999996</v>
      </c>
      <c r="E24" s="62">
        <v>5775931.4000000004</v>
      </c>
    </row>
    <row r="25" spans="1:5" ht="18.75" customHeight="1" x14ac:dyDescent="0.35">
      <c r="A25" s="32" t="s">
        <v>129</v>
      </c>
      <c r="B25" s="31" t="s">
        <v>130</v>
      </c>
      <c r="C25" s="33" t="s">
        <v>0</v>
      </c>
      <c r="D25" s="63">
        <v>-51.5</v>
      </c>
      <c r="E25" s="63">
        <v>36814.6</v>
      </c>
    </row>
    <row r="26" spans="1:5" ht="28.5" customHeight="1" x14ac:dyDescent="0.35">
      <c r="A26" s="32" t="s">
        <v>131</v>
      </c>
      <c r="B26" s="31" t="s">
        <v>132</v>
      </c>
      <c r="C26" s="33" t="s">
        <v>0</v>
      </c>
      <c r="D26" s="63">
        <v>16326.1</v>
      </c>
      <c r="E26" s="63">
        <v>247903.3</v>
      </c>
    </row>
    <row r="27" spans="1:5" ht="30.75" customHeight="1" x14ac:dyDescent="0.35">
      <c r="A27" s="32" t="s">
        <v>133</v>
      </c>
      <c r="B27" s="31" t="s">
        <v>134</v>
      </c>
      <c r="C27" s="33" t="s">
        <v>0</v>
      </c>
      <c r="D27" s="63">
        <v>-10946.5</v>
      </c>
      <c r="E27" s="63">
        <v>-108220</v>
      </c>
    </row>
    <row r="28" spans="1:5" ht="32.25" customHeight="1" x14ac:dyDescent="0.35">
      <c r="A28" s="64" t="s">
        <v>86</v>
      </c>
      <c r="B28" s="65" t="s">
        <v>135</v>
      </c>
      <c r="C28" s="66" t="s">
        <v>0</v>
      </c>
      <c r="D28" s="67">
        <v>773104</v>
      </c>
      <c r="E28" s="67">
        <v>1129038</v>
      </c>
    </row>
    <row r="29" spans="1:5" ht="21" customHeight="1" x14ac:dyDescent="0.35">
      <c r="A29" s="32"/>
      <c r="B29" s="31" t="s">
        <v>85</v>
      </c>
      <c r="C29" s="33" t="s">
        <v>0</v>
      </c>
      <c r="D29" s="63">
        <v>0</v>
      </c>
      <c r="E29" s="63">
        <v>0</v>
      </c>
    </row>
    <row r="30" spans="1:5" ht="33.75" customHeight="1" x14ac:dyDescent="0.35">
      <c r="A30" s="64" t="s">
        <v>87</v>
      </c>
      <c r="B30" s="65" t="s">
        <v>88</v>
      </c>
      <c r="C30" s="66" t="s">
        <v>0</v>
      </c>
      <c r="D30" s="67">
        <v>0</v>
      </c>
      <c r="E30" s="67">
        <v>0</v>
      </c>
    </row>
    <row r="31" spans="1:5" s="37" customFormat="1" ht="31.5" customHeight="1" x14ac:dyDescent="0.35">
      <c r="A31" s="64" t="s">
        <v>89</v>
      </c>
      <c r="B31" s="65" t="s">
        <v>136</v>
      </c>
      <c r="C31" s="66" t="s">
        <v>0</v>
      </c>
      <c r="D31" s="67">
        <v>0</v>
      </c>
      <c r="E31" s="67">
        <v>0</v>
      </c>
    </row>
    <row r="32" spans="1:5" x14ac:dyDescent="0.35">
      <c r="A32" s="32"/>
      <c r="B32" s="31" t="s">
        <v>90</v>
      </c>
      <c r="C32" s="33" t="s">
        <v>0</v>
      </c>
      <c r="D32" s="63">
        <v>0</v>
      </c>
      <c r="E32" s="63">
        <v>0</v>
      </c>
    </row>
    <row r="33" spans="1:5" ht="33.75" customHeight="1" x14ac:dyDescent="0.35">
      <c r="A33" s="64" t="s">
        <v>91</v>
      </c>
      <c r="B33" s="69" t="s">
        <v>93</v>
      </c>
      <c r="C33" s="66" t="s">
        <v>0</v>
      </c>
      <c r="D33" s="67">
        <v>0</v>
      </c>
      <c r="E33" s="67">
        <v>0</v>
      </c>
    </row>
    <row r="34" spans="1:5" ht="44.25" customHeight="1" x14ac:dyDescent="0.35">
      <c r="A34" s="64" t="s">
        <v>92</v>
      </c>
      <c r="B34" s="69" t="s">
        <v>137</v>
      </c>
      <c r="C34" s="66" t="s">
        <v>0</v>
      </c>
      <c r="D34" s="67">
        <v>0</v>
      </c>
      <c r="E34" s="67">
        <v>0</v>
      </c>
    </row>
    <row r="35" spans="1:5" ht="34.5" customHeight="1" x14ac:dyDescent="0.35">
      <c r="A35" s="64" t="s">
        <v>94</v>
      </c>
      <c r="B35" s="69" t="s">
        <v>138</v>
      </c>
      <c r="C35" s="66" t="s">
        <v>0</v>
      </c>
      <c r="D35" s="67">
        <f>D36+D37</f>
        <v>199043</v>
      </c>
      <c r="E35" s="67">
        <f>E36+E37</f>
        <v>174713</v>
      </c>
    </row>
    <row r="36" spans="1:5" s="16" customFormat="1" ht="18" customHeight="1" x14ac:dyDescent="0.35">
      <c r="A36" s="32" t="s">
        <v>139</v>
      </c>
      <c r="B36" s="31" t="s">
        <v>97</v>
      </c>
      <c r="C36" s="33" t="s">
        <v>0</v>
      </c>
      <c r="D36" s="63">
        <f>104898</f>
        <v>104898</v>
      </c>
      <c r="E36" s="63">
        <f>117351</f>
        <v>117351</v>
      </c>
    </row>
    <row r="37" spans="1:5" s="16" customFormat="1" x14ac:dyDescent="0.35">
      <c r="A37" s="32" t="s">
        <v>140</v>
      </c>
      <c r="B37" s="31" t="s">
        <v>98</v>
      </c>
      <c r="C37" s="33" t="s">
        <v>0</v>
      </c>
      <c r="D37" s="63">
        <f>54485+39660</f>
        <v>94145</v>
      </c>
      <c r="E37" s="63">
        <f>16361+41001</f>
        <v>57362</v>
      </c>
    </row>
    <row r="38" spans="1:5" s="16" customFormat="1" ht="41.4" x14ac:dyDescent="0.35">
      <c r="A38" s="71" t="s">
        <v>95</v>
      </c>
      <c r="B38" s="69" t="s">
        <v>141</v>
      </c>
      <c r="C38" s="66" t="s">
        <v>0</v>
      </c>
      <c r="D38" s="67">
        <f>D39+D40</f>
        <v>16239</v>
      </c>
      <c r="E38" s="67">
        <f>E39+E40</f>
        <v>13846</v>
      </c>
    </row>
    <row r="39" spans="1:5" s="16" customFormat="1" x14ac:dyDescent="0.35">
      <c r="A39" s="32" t="s">
        <v>142</v>
      </c>
      <c r="B39" s="31" t="s">
        <v>97</v>
      </c>
      <c r="C39" s="33" t="s">
        <v>0</v>
      </c>
      <c r="D39" s="63">
        <v>0</v>
      </c>
      <c r="E39" s="63">
        <v>0</v>
      </c>
    </row>
    <row r="40" spans="1:5" s="16" customFormat="1" x14ac:dyDescent="0.35">
      <c r="A40" s="32" t="s">
        <v>143</v>
      </c>
      <c r="B40" s="31" t="s">
        <v>98</v>
      </c>
      <c r="C40" s="33" t="s">
        <v>0</v>
      </c>
      <c r="D40" s="63">
        <f>5835+10404</f>
        <v>16239</v>
      </c>
      <c r="E40" s="63">
        <f>6304+7542</f>
        <v>13846</v>
      </c>
    </row>
    <row r="41" spans="1:5" ht="47.25" customHeight="1" x14ac:dyDescent="0.35">
      <c r="A41" s="64" t="s">
        <v>96</v>
      </c>
      <c r="B41" s="69" t="s">
        <v>144</v>
      </c>
      <c r="C41" s="66" t="s">
        <v>0</v>
      </c>
      <c r="D41" s="67">
        <v>0</v>
      </c>
      <c r="E41" s="67">
        <v>0</v>
      </c>
    </row>
    <row r="42" spans="1:5" x14ac:dyDescent="0.35">
      <c r="A42" s="64" t="s">
        <v>99</v>
      </c>
      <c r="B42" s="69" t="s">
        <v>100</v>
      </c>
      <c r="C42" s="66" t="s">
        <v>101</v>
      </c>
      <c r="D42" s="70">
        <v>224580</v>
      </c>
      <c r="E42" s="70">
        <v>224580</v>
      </c>
    </row>
    <row r="43" spans="1:5" x14ac:dyDescent="0.35">
      <c r="A43" s="17"/>
    </row>
    <row r="44" spans="1:5" x14ac:dyDescent="0.35">
      <c r="A44" s="17"/>
    </row>
    <row r="45" spans="1:5" x14ac:dyDescent="0.35">
      <c r="A45" s="17"/>
    </row>
    <row r="46" spans="1:5" x14ac:dyDescent="0.35">
      <c r="A46" s="15"/>
      <c r="B46" s="19"/>
      <c r="C46" s="20"/>
      <c r="D46" s="19"/>
    </row>
    <row r="47" spans="1:5" x14ac:dyDescent="0.35">
      <c r="A47" s="21"/>
      <c r="B47" s="19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"/>
  <sheetViews>
    <sheetView workbookViewId="0">
      <selection activeCell="G13" sqref="G13"/>
    </sheetView>
  </sheetViews>
  <sheetFormatPr defaultRowHeight="14.4" x14ac:dyDescent="0.3"/>
  <cols>
    <col min="1" max="1" width="4.44140625" customWidth="1"/>
    <col min="2" max="2" width="45.88671875" customWidth="1"/>
    <col min="3" max="3" width="10.44140625" customWidth="1"/>
    <col min="4" max="4" width="14.6640625" customWidth="1"/>
    <col min="5" max="5" width="14.109375" customWidth="1"/>
    <col min="6" max="6" width="15.33203125" customWidth="1"/>
    <col min="7" max="7" width="15" customWidth="1"/>
    <col min="8" max="8" width="30" customWidth="1"/>
    <col min="9" max="9" width="25.5546875" customWidth="1"/>
  </cols>
  <sheetData>
    <row r="1" spans="1:8" ht="18" x14ac:dyDescent="0.35">
      <c r="B1" s="105" t="s">
        <v>56</v>
      </c>
      <c r="C1" s="105"/>
      <c r="D1" s="105"/>
      <c r="E1" s="105"/>
      <c r="F1" s="105"/>
      <c r="G1" s="105"/>
      <c r="H1" s="105"/>
    </row>
    <row r="2" spans="1:8" ht="16.5" customHeight="1" x14ac:dyDescent="0.3">
      <c r="A2" s="92" t="s">
        <v>24</v>
      </c>
      <c r="B2" s="92" t="s">
        <v>1</v>
      </c>
      <c r="C2" s="92" t="s">
        <v>2</v>
      </c>
      <c r="D2" s="106" t="s">
        <v>10</v>
      </c>
      <c r="E2" s="107"/>
      <c r="F2" s="107"/>
      <c r="G2" s="108"/>
      <c r="H2" s="92" t="s">
        <v>25</v>
      </c>
    </row>
    <row r="3" spans="1:8" x14ac:dyDescent="0.3">
      <c r="A3" s="92"/>
      <c r="B3" s="92"/>
      <c r="C3" s="92"/>
      <c r="D3" s="106" t="s">
        <v>109</v>
      </c>
      <c r="E3" s="108"/>
      <c r="F3" s="106" t="s">
        <v>110</v>
      </c>
      <c r="G3" s="108"/>
      <c r="H3" s="92"/>
    </row>
    <row r="4" spans="1:8" ht="42" thickBot="1" x14ac:dyDescent="0.35">
      <c r="A4" s="93"/>
      <c r="B4" s="93"/>
      <c r="C4" s="93"/>
      <c r="D4" s="3" t="s">
        <v>28</v>
      </c>
      <c r="E4" s="3" t="s">
        <v>18</v>
      </c>
      <c r="F4" s="3" t="s">
        <v>28</v>
      </c>
      <c r="G4" s="3" t="s">
        <v>18</v>
      </c>
      <c r="H4" s="93"/>
    </row>
    <row r="5" spans="1:8" ht="30" customHeight="1" x14ac:dyDescent="0.3">
      <c r="A5" s="7"/>
      <c r="B5" s="39" t="s">
        <v>29</v>
      </c>
      <c r="C5" s="40"/>
      <c r="D5" s="8" t="s">
        <v>32</v>
      </c>
      <c r="E5" s="8" t="s">
        <v>32</v>
      </c>
      <c r="F5" s="8" t="s">
        <v>32</v>
      </c>
      <c r="G5" s="8" t="s">
        <v>32</v>
      </c>
      <c r="H5" s="86"/>
    </row>
    <row r="6" spans="1:8" x14ac:dyDescent="0.3">
      <c r="A6" s="9" t="s">
        <v>57</v>
      </c>
      <c r="B6" s="41" t="s">
        <v>30</v>
      </c>
      <c r="C6" s="42" t="s">
        <v>0</v>
      </c>
      <c r="D6" s="10">
        <v>843492.3</v>
      </c>
      <c r="E6" s="10">
        <v>36.200000000000003</v>
      </c>
      <c r="F6" s="10">
        <v>685221.3</v>
      </c>
      <c r="G6" s="10">
        <v>38</v>
      </c>
      <c r="H6" s="86"/>
    </row>
    <row r="7" spans="1:8" ht="27.6" x14ac:dyDescent="0.3">
      <c r="A7" s="9" t="s">
        <v>58</v>
      </c>
      <c r="B7" s="41" t="s">
        <v>34</v>
      </c>
      <c r="C7" s="42" t="s">
        <v>0</v>
      </c>
      <c r="D7" s="10">
        <v>1757864.7</v>
      </c>
      <c r="E7" s="10">
        <v>1569728.1</v>
      </c>
      <c r="F7" s="10">
        <v>1963778.6000000006</v>
      </c>
      <c r="G7" s="10">
        <v>5236631.3</v>
      </c>
      <c r="H7" s="86"/>
    </row>
    <row r="8" spans="1:8" ht="28.5" customHeight="1" x14ac:dyDescent="0.3">
      <c r="A8" s="9" t="s">
        <v>59</v>
      </c>
      <c r="B8" s="41" t="s">
        <v>36</v>
      </c>
      <c r="C8" s="42" t="s">
        <v>0</v>
      </c>
      <c r="D8" s="10">
        <v>261892.1</v>
      </c>
      <c r="E8" s="10">
        <v>272793.09999999998</v>
      </c>
      <c r="F8" s="10">
        <v>165721.9</v>
      </c>
      <c r="G8" s="10">
        <v>229599.9</v>
      </c>
      <c r="H8" s="86"/>
    </row>
    <row r="9" spans="1:8" x14ac:dyDescent="0.3">
      <c r="A9" s="9" t="s">
        <v>60</v>
      </c>
      <c r="B9" s="41" t="s">
        <v>41</v>
      </c>
      <c r="C9" s="42" t="s">
        <v>0</v>
      </c>
      <c r="D9" s="10">
        <v>1242649.6000000001</v>
      </c>
      <c r="E9" s="10">
        <v>94175.2</v>
      </c>
      <c r="F9" s="10">
        <v>1661347.9000000001</v>
      </c>
      <c r="G9" s="10">
        <v>128921.9</v>
      </c>
      <c r="H9" s="86"/>
    </row>
    <row r="10" spans="1:8" ht="27.75" customHeight="1" x14ac:dyDescent="0.3">
      <c r="A10" s="9" t="s">
        <v>61</v>
      </c>
      <c r="B10" s="41" t="s">
        <v>42</v>
      </c>
      <c r="C10" s="42" t="s">
        <v>0</v>
      </c>
      <c r="D10" s="10">
        <v>1335123.3</v>
      </c>
      <c r="E10" s="10">
        <v>3068523.3</v>
      </c>
      <c r="F10" s="10">
        <v>1314163.7000000002</v>
      </c>
      <c r="G10" s="10">
        <v>2466515.5</v>
      </c>
      <c r="H10" s="86"/>
    </row>
    <row r="11" spans="1:8" x14ac:dyDescent="0.3">
      <c r="A11" s="9" t="s">
        <v>62</v>
      </c>
      <c r="B11" s="41" t="s">
        <v>112</v>
      </c>
      <c r="C11" s="42" t="s">
        <v>0</v>
      </c>
      <c r="D11" s="10">
        <v>909529.3</v>
      </c>
      <c r="E11" s="10">
        <v>4589942.0999999996</v>
      </c>
      <c r="F11" s="10">
        <v>1107832.7000000002</v>
      </c>
      <c r="G11" s="10">
        <v>4677245.7</v>
      </c>
      <c r="H11" s="86"/>
    </row>
    <row r="12" spans="1:8" ht="27.6" x14ac:dyDescent="0.3">
      <c r="A12" s="9" t="s">
        <v>63</v>
      </c>
      <c r="B12" s="41" t="s">
        <v>111</v>
      </c>
      <c r="C12" s="42" t="s">
        <v>0</v>
      </c>
      <c r="D12" s="10">
        <v>802772</v>
      </c>
      <c r="E12" s="10">
        <v>28769.200000000001</v>
      </c>
      <c r="F12" s="10">
        <v>810303.60000000009</v>
      </c>
      <c r="G12" s="10">
        <v>184984.7</v>
      </c>
      <c r="H12" s="86"/>
    </row>
    <row r="13" spans="1:8" ht="27.6" x14ac:dyDescent="0.3">
      <c r="A13" s="13" t="s">
        <v>64</v>
      </c>
      <c r="B13" s="43" t="s">
        <v>115</v>
      </c>
      <c r="C13" s="44" t="s">
        <v>0</v>
      </c>
      <c r="D13" s="14">
        <v>0</v>
      </c>
      <c r="E13" s="14"/>
      <c r="F13" s="14">
        <v>0</v>
      </c>
      <c r="G13" s="14"/>
      <c r="H13" s="86"/>
    </row>
    <row r="14" spans="1:8" ht="69" x14ac:dyDescent="0.3">
      <c r="A14" s="13" t="s">
        <v>147</v>
      </c>
      <c r="B14" s="43" t="s">
        <v>152</v>
      </c>
      <c r="C14" s="44" t="s">
        <v>0</v>
      </c>
      <c r="D14" s="14">
        <v>203106.54</v>
      </c>
      <c r="E14" s="38" t="s">
        <v>32</v>
      </c>
      <c r="F14" s="14">
        <v>217902.75</v>
      </c>
      <c r="G14" s="38" t="s">
        <v>32</v>
      </c>
      <c r="H14" s="86"/>
    </row>
    <row r="15" spans="1:8" x14ac:dyDescent="0.3">
      <c r="A15" s="13" t="s">
        <v>148</v>
      </c>
      <c r="B15" s="43" t="s">
        <v>149</v>
      </c>
      <c r="C15" s="44" t="s">
        <v>0</v>
      </c>
      <c r="D15" s="14">
        <v>924537.10000000009</v>
      </c>
      <c r="E15" s="14">
        <v>3701384.6</v>
      </c>
      <c r="F15" s="14">
        <v>977740</v>
      </c>
      <c r="G15" s="14">
        <v>5427440.2000000002</v>
      </c>
      <c r="H15" s="86"/>
    </row>
    <row r="16" spans="1:8" ht="27.6" x14ac:dyDescent="0.3">
      <c r="A16" s="13" t="s">
        <v>150</v>
      </c>
      <c r="B16" s="43" t="s">
        <v>153</v>
      </c>
      <c r="C16" s="44" t="s">
        <v>155</v>
      </c>
      <c r="D16" s="14">
        <v>745</v>
      </c>
      <c r="E16" s="14">
        <v>99</v>
      </c>
      <c r="F16" s="14">
        <v>746</v>
      </c>
      <c r="G16" s="14">
        <v>102</v>
      </c>
      <c r="H16" s="86"/>
    </row>
    <row r="17" spans="1:8" ht="27.6" x14ac:dyDescent="0.3">
      <c r="A17" s="13" t="s">
        <v>151</v>
      </c>
      <c r="B17" s="43" t="s">
        <v>154</v>
      </c>
      <c r="C17" s="44" t="s">
        <v>155</v>
      </c>
      <c r="D17" s="14">
        <v>690</v>
      </c>
      <c r="E17" s="14"/>
      <c r="F17" s="14">
        <v>603</v>
      </c>
      <c r="G17" s="14"/>
      <c r="H17" s="86"/>
    </row>
    <row r="18" spans="1:8" x14ac:dyDescent="0.3">
      <c r="F18" s="61"/>
      <c r="G18" s="61"/>
    </row>
    <row r="19" spans="1:8" x14ac:dyDescent="0.3">
      <c r="F19" s="61"/>
      <c r="G19" s="61"/>
    </row>
    <row r="20" spans="1:8" x14ac:dyDescent="0.3">
      <c r="F20" s="61"/>
      <c r="G20" s="61"/>
    </row>
    <row r="21" spans="1:8" x14ac:dyDescent="0.3">
      <c r="F21" s="61"/>
      <c r="G21" s="61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Кулажкина Ольга Станиславовна</cp:lastModifiedBy>
  <cp:lastPrinted>2023-05-29T10:27:01Z</cp:lastPrinted>
  <dcterms:created xsi:type="dcterms:W3CDTF">2016-06-17T07:08:43Z</dcterms:created>
  <dcterms:modified xsi:type="dcterms:W3CDTF">2023-05-29T10:54:06Z</dcterms:modified>
</cp:coreProperties>
</file>