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396" windowWidth="23184" windowHeight="12036" activeTab="2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E6" i="5"/>
  <c r="E14"/>
  <c r="D14"/>
  <c r="E39" l="1"/>
  <c r="D39"/>
  <c r="E36"/>
  <c r="D36"/>
  <c r="E22"/>
  <c r="D22"/>
  <c r="D6" s="1"/>
  <c r="H12" i="2" l="1"/>
  <c r="H10"/>
  <c r="H8"/>
  <c r="H6"/>
  <c r="H5"/>
  <c r="F29" i="1"/>
  <c r="F26"/>
  <c r="F28"/>
  <c r="F27"/>
  <c r="F25"/>
  <c r="F23"/>
  <c r="F20"/>
  <c r="E18"/>
  <c r="D18"/>
  <c r="F13"/>
  <c r="F9"/>
  <c r="F8"/>
  <c r="E13" l="1"/>
  <c r="D13"/>
  <c r="E9"/>
  <c r="D9"/>
  <c r="F14" l="1"/>
  <c r="F10"/>
  <c r="E17"/>
  <c r="D17"/>
  <c r="F18" s="1"/>
</calcChain>
</file>

<file path=xl/sharedStrings.xml><?xml version="1.0" encoding="utf-8"?>
<sst xmlns="http://schemas.openxmlformats.org/spreadsheetml/2006/main" count="251" uniqueCount="164">
  <si>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</si>
  <si>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</si>
  <si>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</si>
  <si>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</si>
  <si>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</si>
  <si>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</si>
  <si>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</si>
  <si>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</si>
  <si>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</si>
  <si>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</si>
  <si>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</si>
  <si>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</si>
  <si>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</si>
  <si>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</si>
  <si>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</si>
  <si>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</si>
  <si>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</si>
  <si>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</si>
  <si>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</si>
  <si>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</si>
  <si>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</si>
  <si>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</si>
  <si>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</si>
  <si>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</si>
  <si>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</si>
  <si>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</si>
  <si>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</si>
  <si>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</si>
  <si>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</si>
  <si>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</si>
  <si>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</si>
  <si>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</si>
  <si>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</si>
  <si>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</si>
  <si>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</si>
  <si>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</si>
  <si>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</si>
  <si>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</si>
  <si>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</si>
  <si>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</si>
  <si>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</si>
  <si>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</si>
  <si>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</si>
  <si>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</si>
  <si>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</si>
  <si>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</si>
  <si>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</si>
  <si>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</si>
  <si>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</si>
  <si>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</si>
  <si>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</si>
  <si>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</si>
  <si>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</si>
  <si>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</si>
  <si>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</si>
  <si>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</si>
  <si>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</si>
  <si>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</si>
  <si>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</si>
  <si>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</si>
  <si>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</si>
  <si>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</si>
  <si>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</si>
  <si>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</si>
  <si>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</si>
  <si>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</si>
  <si>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</si>
  <si>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</si>
  <si>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</si>
  <si>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</si>
  <si>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</si>
  <si>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</si>
  <si>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</si>
  <si>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</si>
  <si>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</si>
  <si>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</si>
  <si>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</si>
  <si>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</si>
  <si>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</si>
  <si>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</si>
  <si>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</si>
  <si>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</si>
  <si>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</si>
  <si>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</si>
  <si>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</si>
  <si>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</si>
  <si>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</si>
  <si>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</si>
  <si>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</si>
  <si>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</si>
  <si>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</si>
  <si>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</si>
  <si>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</si>
  <si>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</si>
  <si>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</si>
  <si>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</si>
  <si>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</si>
  <si>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</si>
  <si>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</si>
  <si>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</si>
  <si>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</si>
  <si>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</si>
  <si>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</si>
  <si>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</si>
  <si>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из них по видам налогов (с указанием норматива отчисления)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</si>
  <si>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</si>
  <si>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</si>
  <si>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</si>
  <si>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</si>
  <si>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</si>
  <si>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</si>
  <si>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</si>
  <si>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</si>
  <si>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</si>
  <si>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</si>
  <si>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</si>
  <si>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</si>
  <si>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</si>
  <si>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</si>
  <si>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</si>
  <si>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</si>
  <si>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</si>
  <si>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</si>
  <si>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</si>
  <si>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</si>
  <si>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</si>
  <si>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</si>
  <si>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</si>
  <si>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</si>
  <si>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</si>
  <si>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</si>
  <si>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</si>
  <si>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</si>
  <si>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</si>
  <si>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</si>
  <si>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</si>
  <si>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</si>
  <si>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</si>
  <si>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</si>
  <si>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</si>
  <si>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</si>
  <si>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</si>
  <si>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</si>
  <si>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</si>
  <si>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</si>
  <si>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</si>
  <si>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</si>
  <si>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</si>
  <si>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</si>
  <si>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</si>
  <si>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</si>
  <si>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</si>
  <si>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</si>
  <si>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</si>
  <si>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</si>
  <si>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1) изменение остатков средств на счетах по учету средств бюджета;
2)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</si>
  <si>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-</t>
  </si>
  <si>
    <t>УСН ( норматив 15%)</t>
  </si>
  <si>
    <t>Повлияло отрицательно</t>
  </si>
  <si>
    <t>Городской округ Архангельской области "Город Коряжма"</t>
  </si>
  <si>
    <t>Общая сумма задолженности по неналоговым платежам (без учета пеней и штрафов) в бюджет муниципального образования (по состоянию на 01.01.2022, 01.01.2023) *</t>
  </si>
  <si>
    <t>*неналоговые доходы, администрируемые органами местного самоуправления</t>
  </si>
  <si>
    <t>1) привлечение коммерческих кредитов;
2) использование остатка средств на счете бюджета и привлечение средств со счетов бюджетных и автономных учреждений</t>
  </si>
  <si>
    <t>Задолженность по внебюджетной деятельности бюджетных и автономных учреждений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</si>
</sst>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5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wrapText="1"/>
    </xf>
    <xf numFmtId="0" fontId="1" fillId="0" borderId="18" xfId="0" applyFont="1" applyBorder="1" applyAlignment="1">
      <alignment horizontal="center"/>
    </xf>
    <xf numFmtId="49" fontId="5" fillId="0" borderId="17" xfId="0" applyNumberFormat="1" applyFont="1" applyFill="1" applyBorder="1" applyAlignment="1">
      <alignment horizontal="center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7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3" fillId="0" borderId="0" xfId="0" applyFont="1" applyBorder="1" applyAlignment="1"/>
    <xf numFmtId="0" fontId="12" fillId="0" borderId="1" xfId="1" applyFont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vertical="center" wrapText="1"/>
    </xf>
    <xf numFmtId="0" fontId="14" fillId="0" borderId="14" xfId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wrapText="1"/>
    </xf>
    <xf numFmtId="0" fontId="15" fillId="0" borderId="0" xfId="1" applyFont="1"/>
    <xf numFmtId="49" fontId="12" fillId="0" borderId="1" xfId="1" applyNumberFormat="1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 applyProtection="1">
      <alignment horizontal="center"/>
      <protection locked="0"/>
    </xf>
    <xf numFmtId="164" fontId="5" fillId="3" borderId="18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>
      <alignment wrapText="1"/>
    </xf>
    <xf numFmtId="0" fontId="1" fillId="3" borderId="11" xfId="0" applyNumberFormat="1" applyFont="1" applyFill="1" applyBorder="1" applyAlignment="1">
      <alignment wrapText="1"/>
    </xf>
    <xf numFmtId="0" fontId="4" fillId="3" borderId="11" xfId="0" applyNumberFormat="1" applyFont="1" applyFill="1" applyBorder="1" applyAlignment="1">
      <alignment wrapText="1"/>
    </xf>
    <xf numFmtId="0" fontId="1" fillId="3" borderId="19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3" fontId="5" fillId="3" borderId="18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>
      <alignment horizontal="center" wrapText="1"/>
    </xf>
    <xf numFmtId="164" fontId="1" fillId="3" borderId="5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5" fillId="3" borderId="9" xfId="0" applyNumberFormat="1" applyFont="1" applyFill="1" applyBorder="1" applyAlignment="1">
      <alignment horizontal="center" wrapText="1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1" fillId="3" borderId="19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2" fillId="0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/>
    </xf>
    <xf numFmtId="164" fontId="14" fillId="3" borderId="1" xfId="1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164" fontId="12" fillId="3" borderId="1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3" fillId="0" borderId="0" xfId="0" applyFont="1" applyAlignment="1">
      <alignment horizontal="center" wrapText="1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 wrapText="1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opLeftCell="A25" workbookViewId="0">
      <selection activeCell="D31" sqref="D31:E31"/>
    </sheetView>
  </sheetViews>
  <sheetFormatPr defaultColWidth="9.109375" defaultRowHeight="13.8"/>
  <cols>
    <col min="1" max="1" width="4.44140625" style="1" customWidth="1"/>
    <col min="2" max="2" width="38.5546875" style="1" customWidth="1"/>
    <col min="3" max="3" width="13.5546875" style="1" customWidth="1"/>
    <col min="4" max="4" width="11.5546875" style="1" customWidth="1"/>
    <col min="5" max="5" width="14.109375" style="1" customWidth="1"/>
    <col min="6" max="6" width="45.88671875" style="1" customWidth="1"/>
    <col min="7" max="7" width="18.44140625" style="1" customWidth="1"/>
    <col min="8" max="16384" width="9.109375" style="1"/>
  </cols>
  <sheetData>
    <row r="1" spans="1:6" ht="54" customHeight="1">
      <c r="B1" s="99" t="s">
        <v>105</v>
      </c>
      <c r="C1" s="99"/>
      <c r="D1" s="99"/>
      <c r="E1" s="99"/>
      <c r="F1" s="99"/>
    </row>
    <row r="2" spans="1:6" ht="22.8" customHeight="1">
      <c r="A2" s="105" t="s">
        <v>159</v>
      </c>
      <c r="B2" s="105"/>
      <c r="C2" s="105"/>
      <c r="D2" s="105"/>
      <c r="E2" s="105"/>
      <c r="F2" s="105"/>
    </row>
    <row r="3" spans="1:6" ht="14.25" customHeight="1">
      <c r="A3" s="106" t="s">
        <v>23</v>
      </c>
      <c r="B3" s="106"/>
      <c r="C3" s="106"/>
      <c r="D3" s="106"/>
      <c r="E3" s="106"/>
      <c r="F3" s="106"/>
    </row>
    <row r="4" spans="1:6" ht="18.75" customHeight="1">
      <c r="A4" s="107" t="s">
        <v>22</v>
      </c>
      <c r="B4" s="107"/>
      <c r="C4" s="107"/>
      <c r="D4" s="107"/>
      <c r="E4" s="107"/>
      <c r="F4" s="107"/>
    </row>
    <row r="6" spans="1:6" ht="21.6" customHeight="1">
      <c r="A6" s="103" t="s">
        <v>24</v>
      </c>
      <c r="B6" s="103" t="s">
        <v>1</v>
      </c>
      <c r="C6" s="103" t="s">
        <v>2</v>
      </c>
      <c r="D6" s="108" t="s">
        <v>10</v>
      </c>
      <c r="E6" s="108"/>
      <c r="F6" s="103" t="s">
        <v>25</v>
      </c>
    </row>
    <row r="7" spans="1:6" ht="27.75" customHeight="1" thickBot="1">
      <c r="A7" s="104"/>
      <c r="B7" s="104"/>
      <c r="C7" s="104"/>
      <c r="D7" s="7" t="s">
        <v>106</v>
      </c>
      <c r="E7" s="7" t="s">
        <v>107</v>
      </c>
      <c r="F7" s="104"/>
    </row>
    <row r="8" spans="1:6" ht="19.8" customHeight="1" thickBot="1">
      <c r="A8" s="15" t="s">
        <v>31</v>
      </c>
      <c r="B8" s="8" t="s">
        <v>4</v>
      </c>
      <c r="C8" s="9" t="s">
        <v>3</v>
      </c>
      <c r="D8" s="96">
        <v>35.299999999999997</v>
      </c>
      <c r="E8" s="96">
        <v>34</v>
      </c>
      <c r="F8" s="79" t="str">
        <f>IF(OR(D8&gt;800,E8&gt;800),"ОШИБКА: единицы измерения - тыс.чел"," ")</f>
        <v xml:space="preserve"> </v>
      </c>
    </row>
    <row r="9" spans="1:6" ht="21.6" customHeight="1">
      <c r="A9" s="15" t="s">
        <v>33</v>
      </c>
      <c r="B9" s="8" t="s">
        <v>11</v>
      </c>
      <c r="C9" s="9" t="s">
        <v>0</v>
      </c>
      <c r="D9" s="80">
        <f>D11+D12</f>
        <v>1363419.5</v>
      </c>
      <c r="E9" s="80">
        <f t="shared" ref="E9" si="0">E11+E12</f>
        <v>1461555</v>
      </c>
      <c r="F9" s="79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16.8" customHeight="1">
      <c r="A10" s="17"/>
      <c r="B10" s="3" t="s">
        <v>15</v>
      </c>
      <c r="C10" s="5"/>
      <c r="D10" s="81"/>
      <c r="E10" s="81"/>
      <c r="F10" s="82" t="str">
        <f>IF(OR(D9&gt;30000000,E9&gt;30000000),"ОШИБКА: в строках 1.3,1.4 единица измерения - тыс.руб","")</f>
        <v/>
      </c>
    </row>
    <row r="11" spans="1:6" ht="16.5" customHeight="1">
      <c r="A11" s="17" t="s">
        <v>35</v>
      </c>
      <c r="B11" s="2" t="s">
        <v>16</v>
      </c>
      <c r="C11" s="5" t="s">
        <v>0</v>
      </c>
      <c r="D11" s="83">
        <v>503673</v>
      </c>
      <c r="E11" s="83">
        <v>532252.5</v>
      </c>
      <c r="F11" s="82"/>
    </row>
    <row r="12" spans="1:6" ht="15.75" customHeight="1" thickBot="1">
      <c r="A12" s="16" t="s">
        <v>37</v>
      </c>
      <c r="B12" s="10" t="s">
        <v>17</v>
      </c>
      <c r="C12" s="11" t="s">
        <v>0</v>
      </c>
      <c r="D12" s="84">
        <v>859746.5</v>
      </c>
      <c r="E12" s="84">
        <v>929302.5</v>
      </c>
      <c r="F12" s="85"/>
    </row>
    <row r="13" spans="1:6" ht="17.399999999999999" customHeight="1">
      <c r="A13" s="15" t="s">
        <v>38</v>
      </c>
      <c r="B13" s="8" t="s">
        <v>5</v>
      </c>
      <c r="C13" s="9" t="s">
        <v>0</v>
      </c>
      <c r="D13" s="80">
        <f>D15+D16</f>
        <v>1382923.5</v>
      </c>
      <c r="E13" s="80">
        <f t="shared" ref="E13" si="1">E15+E16</f>
        <v>1502835.9</v>
      </c>
      <c r="F13" s="79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16.2" customHeight="1">
      <c r="A14" s="17"/>
      <c r="B14" s="3" t="s">
        <v>20</v>
      </c>
      <c r="C14" s="5"/>
      <c r="D14" s="81"/>
      <c r="E14" s="81"/>
      <c r="F14" s="82" t="str">
        <f>IF(OR(D13&gt;31000000,E13&gt;31000000),"ОШИБКА: в строках 1.6,1.7 единица измерения - тыс.руб","")</f>
        <v/>
      </c>
    </row>
    <row r="15" spans="1:6">
      <c r="A15" s="17" t="s">
        <v>39</v>
      </c>
      <c r="B15" s="2" t="s">
        <v>18</v>
      </c>
      <c r="C15" s="5" t="s">
        <v>0</v>
      </c>
      <c r="D15" s="83">
        <v>737560.1</v>
      </c>
      <c r="E15" s="83">
        <v>813803.7</v>
      </c>
      <c r="F15" s="82"/>
    </row>
    <row r="16" spans="1:6" ht="14.4" thickBot="1">
      <c r="A16" s="16" t="s">
        <v>40</v>
      </c>
      <c r="B16" s="10" t="s">
        <v>19</v>
      </c>
      <c r="C16" s="11" t="s">
        <v>0</v>
      </c>
      <c r="D16" s="84">
        <v>645363.4</v>
      </c>
      <c r="E16" s="84">
        <v>689032.2</v>
      </c>
      <c r="F16" s="85"/>
    </row>
    <row r="17" spans="1:8" ht="18" customHeight="1">
      <c r="A17" s="18" t="s">
        <v>43</v>
      </c>
      <c r="B17" s="8" t="s">
        <v>6</v>
      </c>
      <c r="C17" s="9" t="s">
        <v>0</v>
      </c>
      <c r="D17" s="80">
        <f>D9-D13</f>
        <v>-19504</v>
      </c>
      <c r="E17" s="80">
        <f t="shared" ref="E17" si="2">E9-E13</f>
        <v>-41280.899999999907</v>
      </c>
      <c r="F17" s="79"/>
    </row>
    <row r="18" spans="1:8" ht="28.8" customHeight="1">
      <c r="A18" s="19" t="s">
        <v>44</v>
      </c>
      <c r="B18" s="2" t="s">
        <v>7</v>
      </c>
      <c r="C18" s="5" t="s">
        <v>0</v>
      </c>
      <c r="D18" s="81">
        <f>D20+D21+D22+D23+D24</f>
        <v>19504</v>
      </c>
      <c r="E18" s="81">
        <f>E20+E21+E22+E23+E24</f>
        <v>41280.9</v>
      </c>
      <c r="F18" s="82" t="str">
        <f>IF(ROUND((D17+E17+D18+E18),1)&lt;&gt;0,"ОШИБКА: непокрытый дефицит (профицит)","")</f>
        <v/>
      </c>
      <c r="H18" s="6"/>
    </row>
    <row r="19" spans="1:8" ht="14.4" thickBot="1">
      <c r="A19" s="29"/>
      <c r="B19" s="48" t="s">
        <v>21</v>
      </c>
      <c r="C19" s="30"/>
      <c r="D19" s="86"/>
      <c r="E19" s="86"/>
      <c r="F19" s="87"/>
    </row>
    <row r="20" spans="1:8" ht="18.600000000000001" customHeight="1">
      <c r="A20" s="18" t="s">
        <v>45</v>
      </c>
      <c r="B20" s="8" t="s">
        <v>8</v>
      </c>
      <c r="C20" s="9" t="s">
        <v>0</v>
      </c>
      <c r="D20" s="80">
        <v>35000</v>
      </c>
      <c r="E20" s="80">
        <v>15900</v>
      </c>
      <c r="F20" s="79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19.8" customHeight="1">
      <c r="A21" s="19" t="s">
        <v>46</v>
      </c>
      <c r="B21" s="2" t="s">
        <v>108</v>
      </c>
      <c r="C21" s="47" t="s">
        <v>0</v>
      </c>
      <c r="D21" s="81">
        <v>0</v>
      </c>
      <c r="E21" s="81">
        <v>30000</v>
      </c>
      <c r="F21" s="82"/>
    </row>
    <row r="22" spans="1:8" ht="44.4" customHeight="1">
      <c r="A22" s="19" t="s">
        <v>47</v>
      </c>
      <c r="B22" s="2" t="s">
        <v>14</v>
      </c>
      <c r="C22" s="47" t="s">
        <v>0</v>
      </c>
      <c r="D22" s="83">
        <v>0</v>
      </c>
      <c r="E22" s="83">
        <v>0</v>
      </c>
      <c r="F22" s="82"/>
    </row>
    <row r="23" spans="1:8">
      <c r="A23" s="19" t="s">
        <v>48</v>
      </c>
      <c r="B23" s="2" t="s">
        <v>13</v>
      </c>
      <c r="C23" s="47" t="s">
        <v>0</v>
      </c>
      <c r="D23" s="83">
        <v>0</v>
      </c>
      <c r="E23" s="83">
        <v>0</v>
      </c>
      <c r="F23" s="82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24.8" thickBot="1">
      <c r="A24" s="20" t="s">
        <v>49</v>
      </c>
      <c r="B24" s="21" t="s">
        <v>9</v>
      </c>
      <c r="C24" s="11" t="s">
        <v>0</v>
      </c>
      <c r="D24" s="84">
        <v>-15496</v>
      </c>
      <c r="E24" s="84">
        <v>-4619.1000000000004</v>
      </c>
      <c r="F24" s="88" t="s">
        <v>155</v>
      </c>
    </row>
    <row r="25" spans="1:8" ht="27.6" customHeight="1">
      <c r="A25" s="31" t="s">
        <v>50</v>
      </c>
      <c r="B25" s="32" t="s">
        <v>12</v>
      </c>
      <c r="C25" s="33" t="s">
        <v>0</v>
      </c>
      <c r="D25" s="89">
        <v>168100</v>
      </c>
      <c r="E25" s="89">
        <v>214000</v>
      </c>
      <c r="F25" s="90" t="str">
        <f>IF(OR(D25&lt;(D27+D28+D29),E25&lt;(E27+E28+E29)),"ОШИБКА: строка 1.15 не может быть меньше суммы строк 1.16-1.18","")</f>
        <v/>
      </c>
    </row>
    <row r="26" spans="1:8" ht="16.8" customHeight="1">
      <c r="A26" s="19"/>
      <c r="B26" s="3" t="s">
        <v>21</v>
      </c>
      <c r="C26" s="28"/>
      <c r="D26" s="83"/>
      <c r="E26" s="83"/>
      <c r="F26" s="82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25.2" customHeight="1">
      <c r="A27" s="19" t="s">
        <v>51</v>
      </c>
      <c r="B27" s="3" t="s">
        <v>26</v>
      </c>
      <c r="C27" s="4" t="s">
        <v>0</v>
      </c>
      <c r="D27" s="83">
        <v>0</v>
      </c>
      <c r="E27" s="83">
        <v>30000</v>
      </c>
      <c r="F27" s="82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29.4" customHeight="1">
      <c r="A28" s="19" t="s">
        <v>52</v>
      </c>
      <c r="B28" s="3" t="s">
        <v>27</v>
      </c>
      <c r="C28" s="4" t="s">
        <v>0</v>
      </c>
      <c r="D28" s="83">
        <v>168100</v>
      </c>
      <c r="E28" s="83">
        <v>184000</v>
      </c>
      <c r="F28" s="82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29.4" customHeight="1" thickBot="1">
      <c r="A29" s="29" t="s">
        <v>53</v>
      </c>
      <c r="B29" s="48" t="s">
        <v>65</v>
      </c>
      <c r="C29" s="49" t="s">
        <v>0</v>
      </c>
      <c r="D29" s="91">
        <v>0</v>
      </c>
      <c r="E29" s="91">
        <v>0</v>
      </c>
      <c r="F29" s="87" t="str">
        <f>IF(((D29-TRUNC(D29,1))+(E29-TRUNC(E29,1)))&gt;0,"ОШИБКА: в строке 1.18 точность должна быть - один знак после запятой","")</f>
        <v/>
      </c>
    </row>
    <row r="30" spans="1:8" ht="66">
      <c r="A30" s="18" t="s">
        <v>54</v>
      </c>
      <c r="B30" s="8" t="s">
        <v>144</v>
      </c>
      <c r="C30" s="50" t="s">
        <v>113</v>
      </c>
      <c r="D30" s="100" t="s">
        <v>158</v>
      </c>
      <c r="E30" s="100"/>
      <c r="F30" s="79"/>
    </row>
    <row r="31" spans="1:8" ht="96.6" customHeight="1" thickBot="1">
      <c r="A31" s="20" t="s">
        <v>55</v>
      </c>
      <c r="B31" s="10" t="s">
        <v>145</v>
      </c>
      <c r="C31" s="51"/>
      <c r="D31" s="101" t="s">
        <v>162</v>
      </c>
      <c r="E31" s="102"/>
      <c r="F31" s="88" t="s">
        <v>114</v>
      </c>
    </row>
  </sheetData>
  <mergeCells count="11">
    <mergeCell ref="B1:F1"/>
    <mergeCell ref="D30:E30"/>
    <mergeCell ref="D31:E31"/>
    <mergeCell ref="F6:F7"/>
    <mergeCell ref="A2:F2"/>
    <mergeCell ref="A3:F3"/>
    <mergeCell ref="A4:F4"/>
    <mergeCell ref="A6:A7"/>
    <mergeCell ref="B6:B7"/>
    <mergeCell ref="C6:C7"/>
    <mergeCell ref="D6:E6"/>
  </mergeCells>
  <pageMargins left="0.39370078740157483" right="0.39370078740157483" top="0.42" bottom="0.35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topLeftCell="A31" zoomScaleNormal="100" workbookViewId="0">
      <selection activeCell="B34" sqref="B34"/>
    </sheetView>
  </sheetViews>
  <sheetFormatPr defaultColWidth="9.109375" defaultRowHeight="18"/>
  <cols>
    <col min="1" max="1" width="9" style="45" customWidth="1"/>
    <col min="2" max="2" width="76" style="37" customWidth="1"/>
    <col min="3" max="3" width="11.5546875" style="40" customWidth="1"/>
    <col min="4" max="4" width="10.6640625" style="37" customWidth="1"/>
    <col min="5" max="5" width="10.88671875" style="37" customWidth="1"/>
    <col min="6" max="16384" width="9.109375" style="37"/>
  </cols>
  <sheetData>
    <row r="1" spans="1:6" ht="17.25" customHeight="1">
      <c r="A1" s="109" t="s">
        <v>116</v>
      </c>
      <c r="B1" s="109"/>
      <c r="C1" s="109"/>
      <c r="D1" s="109"/>
      <c r="E1" s="52"/>
      <c r="F1" s="52"/>
    </row>
    <row r="2" spans="1:6" ht="7.5" hidden="1" customHeight="1">
      <c r="A2" s="110"/>
      <c r="B2" s="110"/>
      <c r="C2" s="110"/>
      <c r="D2" s="110"/>
      <c r="E2" s="110"/>
    </row>
    <row r="3" spans="1:6" ht="18" customHeight="1">
      <c r="A3" s="111" t="s">
        <v>24</v>
      </c>
      <c r="B3" s="112" t="s">
        <v>1</v>
      </c>
      <c r="C3" s="113" t="s">
        <v>117</v>
      </c>
      <c r="D3" s="114" t="s">
        <v>66</v>
      </c>
      <c r="E3" s="115"/>
    </row>
    <row r="4" spans="1:6" s="46" customFormat="1" ht="16.2" customHeight="1">
      <c r="A4" s="111"/>
      <c r="B4" s="112"/>
      <c r="C4" s="113"/>
      <c r="D4" s="53" t="s">
        <v>118</v>
      </c>
      <c r="E4" s="53" t="s">
        <v>107</v>
      </c>
    </row>
    <row r="5" spans="1:6" s="46" customFormat="1" ht="21.75" customHeight="1">
      <c r="A5" s="54" t="s">
        <v>67</v>
      </c>
      <c r="B5" s="55" t="s">
        <v>68</v>
      </c>
      <c r="C5" s="56"/>
      <c r="D5" s="57"/>
      <c r="E5" s="57"/>
    </row>
    <row r="6" spans="1:6">
      <c r="A6" s="58" t="s">
        <v>69</v>
      </c>
      <c r="B6" s="59" t="s">
        <v>119</v>
      </c>
      <c r="C6" s="60" t="s">
        <v>0</v>
      </c>
      <c r="D6" s="97">
        <f>D7+D17+D22</f>
        <v>1363419.5</v>
      </c>
      <c r="E6" s="97">
        <f>E7+E17+E22</f>
        <v>1461555.1</v>
      </c>
    </row>
    <row r="7" spans="1:6">
      <c r="A7" s="58" t="s">
        <v>70</v>
      </c>
      <c r="B7" s="59" t="s">
        <v>71</v>
      </c>
      <c r="C7" s="60" t="s">
        <v>0</v>
      </c>
      <c r="D7" s="92">
        <v>427041.2</v>
      </c>
      <c r="E7" s="92">
        <v>482468</v>
      </c>
    </row>
    <row r="8" spans="1:6" ht="13.5" customHeight="1">
      <c r="A8" s="58"/>
      <c r="B8" s="61" t="s">
        <v>21</v>
      </c>
      <c r="C8" s="60"/>
      <c r="D8" s="92"/>
      <c r="E8" s="92"/>
    </row>
    <row r="9" spans="1:6" ht="17.399999999999999" customHeight="1">
      <c r="A9" s="62" t="s">
        <v>72</v>
      </c>
      <c r="B9" s="61" t="s">
        <v>102</v>
      </c>
      <c r="C9" s="63" t="s">
        <v>0</v>
      </c>
      <c r="D9" s="92">
        <v>365436.9</v>
      </c>
      <c r="E9" s="92">
        <v>419081.5</v>
      </c>
    </row>
    <row r="10" spans="1:6">
      <c r="A10" s="62" t="s">
        <v>73</v>
      </c>
      <c r="B10" s="61" t="s">
        <v>120</v>
      </c>
      <c r="C10" s="63" t="s">
        <v>0</v>
      </c>
      <c r="D10" s="93">
        <v>24626.799999999999</v>
      </c>
      <c r="E10" s="93">
        <v>23421.4</v>
      </c>
    </row>
    <row r="11" spans="1:6" ht="22.2" customHeight="1">
      <c r="A11" s="62"/>
      <c r="B11" s="61" t="s">
        <v>121</v>
      </c>
      <c r="C11" s="63" t="s">
        <v>0</v>
      </c>
      <c r="D11" s="93">
        <v>6208.4</v>
      </c>
      <c r="E11" s="93">
        <v>5440.2</v>
      </c>
    </row>
    <row r="12" spans="1:6">
      <c r="A12" s="62" t="s">
        <v>74</v>
      </c>
      <c r="B12" s="61" t="s">
        <v>75</v>
      </c>
      <c r="C12" s="63" t="s">
        <v>0</v>
      </c>
      <c r="D12" s="93">
        <v>13245.6</v>
      </c>
      <c r="E12" s="93">
        <v>16105.8</v>
      </c>
    </row>
    <row r="13" spans="1:6">
      <c r="A13" s="62" t="s">
        <v>76</v>
      </c>
      <c r="B13" s="61" t="s">
        <v>77</v>
      </c>
      <c r="C13" s="63" t="s">
        <v>0</v>
      </c>
      <c r="D13" s="93">
        <v>14228.9</v>
      </c>
      <c r="E13" s="93">
        <v>13985.3</v>
      </c>
    </row>
    <row r="14" spans="1:6" ht="30.75" customHeight="1">
      <c r="A14" s="58" t="s">
        <v>78</v>
      </c>
      <c r="B14" s="59" t="s">
        <v>122</v>
      </c>
      <c r="C14" s="60" t="s">
        <v>103</v>
      </c>
      <c r="D14" s="93">
        <f>D16</f>
        <v>13191.8</v>
      </c>
      <c r="E14" s="93">
        <f>E16</f>
        <v>18028.3</v>
      </c>
    </row>
    <row r="15" spans="1:6">
      <c r="A15" s="58"/>
      <c r="B15" s="64" t="s">
        <v>104</v>
      </c>
      <c r="C15" s="63" t="s">
        <v>0</v>
      </c>
      <c r="D15" s="93" t="s">
        <v>156</v>
      </c>
      <c r="E15" s="93" t="s">
        <v>156</v>
      </c>
    </row>
    <row r="16" spans="1:6">
      <c r="A16" s="58"/>
      <c r="B16" s="64" t="s">
        <v>157</v>
      </c>
      <c r="C16" s="63" t="s">
        <v>0</v>
      </c>
      <c r="D16" s="93">
        <v>13191.8</v>
      </c>
      <c r="E16" s="93">
        <v>18028.3</v>
      </c>
    </row>
    <row r="17" spans="1:5">
      <c r="A17" s="58" t="s">
        <v>83</v>
      </c>
      <c r="B17" s="59" t="s">
        <v>79</v>
      </c>
      <c r="C17" s="60" t="s">
        <v>0</v>
      </c>
      <c r="D17" s="92">
        <v>76631.8</v>
      </c>
      <c r="E17" s="92">
        <v>49784.6</v>
      </c>
    </row>
    <row r="18" spans="1:5" ht="13.2" customHeight="1">
      <c r="A18" s="58"/>
      <c r="B18" s="65" t="s">
        <v>21</v>
      </c>
      <c r="C18" s="60"/>
      <c r="D18" s="92"/>
      <c r="E18" s="92"/>
    </row>
    <row r="19" spans="1:5" ht="30.6" customHeight="1">
      <c r="A19" s="62" t="s">
        <v>123</v>
      </c>
      <c r="B19" s="64" t="s">
        <v>80</v>
      </c>
      <c r="C19" s="63" t="s">
        <v>0</v>
      </c>
      <c r="D19" s="93">
        <v>16647</v>
      </c>
      <c r="E19" s="93">
        <v>22971.1</v>
      </c>
    </row>
    <row r="20" spans="1:5" ht="42" customHeight="1">
      <c r="A20" s="58"/>
      <c r="B20" s="64" t="s">
        <v>81</v>
      </c>
      <c r="C20" s="63" t="s">
        <v>0</v>
      </c>
      <c r="D20" s="93">
        <v>5815.3</v>
      </c>
      <c r="E20" s="93">
        <v>6853.8</v>
      </c>
    </row>
    <row r="21" spans="1:5" ht="17.399999999999999" customHeight="1">
      <c r="A21" s="62" t="s">
        <v>124</v>
      </c>
      <c r="B21" s="64" t="s">
        <v>82</v>
      </c>
      <c r="C21" s="63" t="s">
        <v>0</v>
      </c>
      <c r="D21" s="93">
        <v>42630.3</v>
      </c>
      <c r="E21" s="93">
        <v>17771</v>
      </c>
    </row>
    <row r="22" spans="1:5" ht="27.6">
      <c r="A22" s="58" t="s">
        <v>84</v>
      </c>
      <c r="B22" s="66" t="s">
        <v>125</v>
      </c>
      <c r="C22" s="60" t="s">
        <v>0</v>
      </c>
      <c r="D22" s="97">
        <f>D24+D26+D27+D28</f>
        <v>859746.5</v>
      </c>
      <c r="E22" s="97">
        <f>E24+E26+E27+E28</f>
        <v>929302.5</v>
      </c>
    </row>
    <row r="23" spans="1:5" ht="14.25" customHeight="1">
      <c r="A23" s="58"/>
      <c r="B23" s="67" t="s">
        <v>15</v>
      </c>
      <c r="C23" s="60"/>
      <c r="D23" s="92"/>
      <c r="E23" s="92"/>
    </row>
    <row r="24" spans="1:5" ht="15.75" customHeight="1">
      <c r="A24" s="62" t="s">
        <v>126</v>
      </c>
      <c r="B24" s="61" t="s">
        <v>127</v>
      </c>
      <c r="C24" s="63" t="s">
        <v>0</v>
      </c>
      <c r="D24" s="92">
        <v>855062.6</v>
      </c>
      <c r="E24" s="92">
        <v>925257.2</v>
      </c>
    </row>
    <row r="25" spans="1:5" ht="15.75" customHeight="1">
      <c r="A25" s="62"/>
      <c r="B25" s="65" t="s">
        <v>128</v>
      </c>
      <c r="C25" s="63" t="s">
        <v>0</v>
      </c>
      <c r="D25" s="92">
        <v>574356.30000000005</v>
      </c>
      <c r="E25" s="92">
        <v>607077.69999999995</v>
      </c>
    </row>
    <row r="26" spans="1:5" ht="18.75" customHeight="1">
      <c r="A26" s="62" t="s">
        <v>129</v>
      </c>
      <c r="B26" s="61" t="s">
        <v>130</v>
      </c>
      <c r="C26" s="63" t="s">
        <v>0</v>
      </c>
      <c r="D26" s="93">
        <v>4761</v>
      </c>
      <c r="E26" s="93">
        <v>6334.9</v>
      </c>
    </row>
    <row r="27" spans="1:5" ht="28.5" customHeight="1">
      <c r="A27" s="62" t="s">
        <v>131</v>
      </c>
      <c r="B27" s="61" t="s">
        <v>132</v>
      </c>
      <c r="C27" s="63" t="s">
        <v>0</v>
      </c>
      <c r="D27" s="93">
        <v>94.3</v>
      </c>
      <c r="E27" s="93">
        <v>24.3</v>
      </c>
    </row>
    <row r="28" spans="1:5" ht="30.75" customHeight="1">
      <c r="A28" s="62" t="s">
        <v>133</v>
      </c>
      <c r="B28" s="61" t="s">
        <v>134</v>
      </c>
      <c r="C28" s="63" t="s">
        <v>0</v>
      </c>
      <c r="D28" s="93">
        <v>-171.4</v>
      </c>
      <c r="E28" s="93">
        <v>-2313.9</v>
      </c>
    </row>
    <row r="29" spans="1:5" ht="32.25" customHeight="1">
      <c r="A29" s="58" t="s">
        <v>86</v>
      </c>
      <c r="B29" s="68" t="s">
        <v>135</v>
      </c>
      <c r="C29" s="60" t="s">
        <v>0</v>
      </c>
      <c r="D29" s="92">
        <v>5528.5</v>
      </c>
      <c r="E29" s="97">
        <v>6893.3</v>
      </c>
    </row>
    <row r="30" spans="1:5" ht="16.2" customHeight="1">
      <c r="A30" s="62"/>
      <c r="B30" s="61" t="s">
        <v>85</v>
      </c>
      <c r="C30" s="63" t="s">
        <v>0</v>
      </c>
      <c r="D30" s="93" t="s">
        <v>156</v>
      </c>
      <c r="E30" s="93" t="s">
        <v>156</v>
      </c>
    </row>
    <row r="31" spans="1:5" ht="33.75" customHeight="1">
      <c r="A31" s="58" t="s">
        <v>87</v>
      </c>
      <c r="B31" s="68" t="s">
        <v>88</v>
      </c>
      <c r="C31" s="60" t="s">
        <v>0</v>
      </c>
      <c r="D31" s="92">
        <v>539.70000000000005</v>
      </c>
      <c r="E31" s="92">
        <v>1428.1</v>
      </c>
    </row>
    <row r="32" spans="1:5" s="69" customFormat="1" ht="33" customHeight="1">
      <c r="A32" s="58" t="s">
        <v>89</v>
      </c>
      <c r="B32" s="68" t="s">
        <v>160</v>
      </c>
      <c r="C32" s="60" t="s">
        <v>0</v>
      </c>
      <c r="D32" s="92">
        <v>9364.2000000000007</v>
      </c>
      <c r="E32" s="92">
        <v>9797.7000000000007</v>
      </c>
    </row>
    <row r="33" spans="1:5">
      <c r="A33" s="62"/>
      <c r="B33" s="61" t="s">
        <v>90</v>
      </c>
      <c r="C33" s="63" t="s">
        <v>0</v>
      </c>
      <c r="D33" s="95">
        <v>4139.5</v>
      </c>
      <c r="E33" s="95">
        <v>5364.4</v>
      </c>
    </row>
    <row r="34" spans="1:5" ht="33.75" customHeight="1">
      <c r="A34" s="58" t="s">
        <v>91</v>
      </c>
      <c r="B34" s="59" t="s">
        <v>93</v>
      </c>
      <c r="C34" s="60" t="s">
        <v>0</v>
      </c>
      <c r="D34" s="92">
        <v>0</v>
      </c>
      <c r="E34" s="92">
        <v>308.3</v>
      </c>
    </row>
    <row r="35" spans="1:5" ht="44.25" customHeight="1">
      <c r="A35" s="58" t="s">
        <v>92</v>
      </c>
      <c r="B35" s="59" t="s">
        <v>136</v>
      </c>
      <c r="C35" s="60" t="s">
        <v>0</v>
      </c>
      <c r="D35" s="92">
        <v>71.2</v>
      </c>
      <c r="E35" s="92">
        <v>2407</v>
      </c>
    </row>
    <row r="36" spans="1:5" ht="34.5" customHeight="1">
      <c r="A36" s="58" t="s">
        <v>94</v>
      </c>
      <c r="B36" s="59" t="s">
        <v>137</v>
      </c>
      <c r="C36" s="60" t="s">
        <v>0</v>
      </c>
      <c r="D36" s="97">
        <f>D37+D38</f>
        <v>6742</v>
      </c>
      <c r="E36" s="97">
        <f>E37+E38</f>
        <v>6788</v>
      </c>
    </row>
    <row r="37" spans="1:5" s="38" customFormat="1" ht="18" customHeight="1">
      <c r="A37" s="62" t="s">
        <v>138</v>
      </c>
      <c r="B37" s="61" t="s">
        <v>97</v>
      </c>
      <c r="C37" s="63" t="s">
        <v>0</v>
      </c>
      <c r="D37" s="93">
        <v>5754</v>
      </c>
      <c r="E37" s="93">
        <v>5997</v>
      </c>
    </row>
    <row r="38" spans="1:5" s="38" customFormat="1">
      <c r="A38" s="62" t="s">
        <v>139</v>
      </c>
      <c r="B38" s="61" t="s">
        <v>98</v>
      </c>
      <c r="C38" s="63" t="s">
        <v>0</v>
      </c>
      <c r="D38" s="93">
        <v>988</v>
      </c>
      <c r="E38" s="93">
        <v>791</v>
      </c>
    </row>
    <row r="39" spans="1:5" s="38" customFormat="1" ht="41.4">
      <c r="A39" s="70" t="s">
        <v>95</v>
      </c>
      <c r="B39" s="59" t="s">
        <v>140</v>
      </c>
      <c r="C39" s="60" t="s">
        <v>0</v>
      </c>
      <c r="D39" s="97">
        <f>D40+D41</f>
        <v>53</v>
      </c>
      <c r="E39" s="97">
        <f>E40+E41</f>
        <v>60</v>
      </c>
    </row>
    <row r="40" spans="1:5" s="38" customFormat="1">
      <c r="A40" s="62" t="s">
        <v>141</v>
      </c>
      <c r="B40" s="61" t="s">
        <v>97</v>
      </c>
      <c r="C40" s="63" t="s">
        <v>0</v>
      </c>
      <c r="D40" s="93">
        <v>46</v>
      </c>
      <c r="E40" s="93">
        <v>56</v>
      </c>
    </row>
    <row r="41" spans="1:5" s="38" customFormat="1">
      <c r="A41" s="62" t="s">
        <v>142</v>
      </c>
      <c r="B41" s="61" t="s">
        <v>98</v>
      </c>
      <c r="C41" s="63" t="s">
        <v>0</v>
      </c>
      <c r="D41" s="93">
        <v>7</v>
      </c>
      <c r="E41" s="93">
        <v>4</v>
      </c>
    </row>
    <row r="42" spans="1:5" ht="42.6" customHeight="1">
      <c r="A42" s="58" t="s">
        <v>96</v>
      </c>
      <c r="B42" s="59" t="s">
        <v>143</v>
      </c>
      <c r="C42" s="60" t="s">
        <v>0</v>
      </c>
      <c r="D42" s="94" t="s">
        <v>156</v>
      </c>
      <c r="E42" s="94" t="s">
        <v>156</v>
      </c>
    </row>
    <row r="43" spans="1:5">
      <c r="A43" s="58" t="s">
        <v>99</v>
      </c>
      <c r="B43" s="59" t="s">
        <v>100</v>
      </c>
      <c r="C43" s="60" t="s">
        <v>101</v>
      </c>
      <c r="D43" s="95">
        <v>50.11</v>
      </c>
      <c r="E43" s="95">
        <v>50.11</v>
      </c>
    </row>
    <row r="44" spans="1:5">
      <c r="A44" s="98" t="s">
        <v>161</v>
      </c>
    </row>
    <row r="45" spans="1:5">
      <c r="A45" s="39"/>
    </row>
    <row r="46" spans="1:5">
      <c r="A46" s="39"/>
    </row>
    <row r="47" spans="1:5">
      <c r="A47" s="41"/>
      <c r="B47" s="42"/>
      <c r="C47" s="43"/>
      <c r="D47" s="42"/>
    </row>
    <row r="48" spans="1:5">
      <c r="A48" s="44"/>
      <c r="B48" s="42"/>
    </row>
  </sheetData>
  <mergeCells count="6"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workbookViewId="0">
      <selection activeCell="G13" sqref="G13"/>
    </sheetView>
  </sheetViews>
  <sheetFormatPr defaultRowHeight="14.4"/>
  <cols>
    <col min="1" max="1" width="4.44140625" customWidth="1"/>
    <col min="2" max="2" width="45.88671875" customWidth="1"/>
    <col min="3" max="3" width="10.44140625" customWidth="1"/>
    <col min="4" max="4" width="14.6640625" customWidth="1"/>
    <col min="5" max="6" width="14.109375" customWidth="1"/>
    <col min="7" max="7" width="14" customWidth="1"/>
    <col min="8" max="8" width="36.33203125" customWidth="1"/>
    <col min="9" max="9" width="25.5546875" customWidth="1"/>
  </cols>
  <sheetData>
    <row r="1" spans="1:8" ht="18">
      <c r="B1" s="105" t="s">
        <v>56</v>
      </c>
      <c r="C1" s="105"/>
      <c r="D1" s="105"/>
      <c r="E1" s="105"/>
      <c r="F1" s="105"/>
      <c r="G1" s="105"/>
      <c r="H1" s="105"/>
    </row>
    <row r="2" spans="1:8" ht="15" customHeight="1">
      <c r="A2" s="103" t="s">
        <v>24</v>
      </c>
      <c r="B2" s="103" t="s">
        <v>1</v>
      </c>
      <c r="C2" s="103" t="s">
        <v>2</v>
      </c>
      <c r="D2" s="116" t="s">
        <v>10</v>
      </c>
      <c r="E2" s="117"/>
      <c r="F2" s="117"/>
      <c r="G2" s="118"/>
      <c r="H2" s="103" t="s">
        <v>25</v>
      </c>
    </row>
    <row r="3" spans="1:8">
      <c r="A3" s="103"/>
      <c r="B3" s="103"/>
      <c r="C3" s="103"/>
      <c r="D3" s="116" t="s">
        <v>109</v>
      </c>
      <c r="E3" s="118"/>
      <c r="F3" s="116" t="s">
        <v>110</v>
      </c>
      <c r="G3" s="118"/>
      <c r="H3" s="103"/>
    </row>
    <row r="4" spans="1:8" ht="42" thickBot="1">
      <c r="A4" s="104"/>
      <c r="B4" s="104"/>
      <c r="C4" s="104"/>
      <c r="D4" s="12" t="s">
        <v>28</v>
      </c>
      <c r="E4" s="12" t="s">
        <v>18</v>
      </c>
      <c r="F4" s="12" t="s">
        <v>28</v>
      </c>
      <c r="G4" s="12" t="s">
        <v>18</v>
      </c>
      <c r="H4" s="104"/>
    </row>
    <row r="5" spans="1:8" ht="17.399999999999999" customHeight="1">
      <c r="A5" s="23"/>
      <c r="B5" s="24" t="s">
        <v>29</v>
      </c>
      <c r="C5" s="25"/>
      <c r="D5" s="26" t="s">
        <v>32</v>
      </c>
      <c r="E5" s="26" t="s">
        <v>32</v>
      </c>
      <c r="F5" s="26" t="s">
        <v>32</v>
      </c>
      <c r="G5" s="26" t="s">
        <v>32</v>
      </c>
      <c r="H5" s="73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>
      <c r="A6" s="27" t="s">
        <v>57</v>
      </c>
      <c r="B6" s="13" t="s">
        <v>30</v>
      </c>
      <c r="C6" s="14" t="s">
        <v>0</v>
      </c>
      <c r="D6" s="77">
        <v>2587.1999999999998</v>
      </c>
      <c r="E6" s="77">
        <v>0</v>
      </c>
      <c r="F6" s="77">
        <v>2777.6</v>
      </c>
      <c r="G6" s="77">
        <v>0</v>
      </c>
      <c r="H6" s="74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28.2">
      <c r="A7" s="27" t="s">
        <v>58</v>
      </c>
      <c r="B7" s="13" t="s">
        <v>34</v>
      </c>
      <c r="C7" s="14" t="s">
        <v>0</v>
      </c>
      <c r="D7" s="77">
        <v>39703.800000000003</v>
      </c>
      <c r="E7" s="77">
        <v>35600.699999999997</v>
      </c>
      <c r="F7" s="77">
        <v>58448.3</v>
      </c>
      <c r="G7" s="77">
        <v>75240.600000000006</v>
      </c>
      <c r="H7" s="75"/>
    </row>
    <row r="8" spans="1:8" ht="17.399999999999999" customHeight="1">
      <c r="A8" s="27" t="s">
        <v>59</v>
      </c>
      <c r="B8" s="13" t="s">
        <v>36</v>
      </c>
      <c r="C8" s="14" t="s">
        <v>0</v>
      </c>
      <c r="D8" s="77">
        <v>41</v>
      </c>
      <c r="E8" s="77">
        <v>0</v>
      </c>
      <c r="F8" s="77">
        <v>1473.6</v>
      </c>
      <c r="G8" s="77">
        <v>0</v>
      </c>
      <c r="H8" s="74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>
      <c r="A9" s="27" t="s">
        <v>60</v>
      </c>
      <c r="B9" s="13" t="s">
        <v>41</v>
      </c>
      <c r="C9" s="14" t="s">
        <v>0</v>
      </c>
      <c r="D9" s="77">
        <v>44272.6</v>
      </c>
      <c r="E9" s="77">
        <v>10940.6</v>
      </c>
      <c r="F9" s="77">
        <v>35857.199999999997</v>
      </c>
      <c r="G9" s="77">
        <v>18646.099999999999</v>
      </c>
      <c r="H9" s="75"/>
    </row>
    <row r="10" spans="1:8" ht="17.399999999999999" customHeight="1">
      <c r="A10" s="27" t="s">
        <v>61</v>
      </c>
      <c r="B10" s="13" t="s">
        <v>42</v>
      </c>
      <c r="C10" s="14" t="s">
        <v>0</v>
      </c>
      <c r="D10" s="77">
        <v>119286.6</v>
      </c>
      <c r="E10" s="77">
        <v>234822.5</v>
      </c>
      <c r="F10" s="77">
        <v>126748.7</v>
      </c>
      <c r="G10" s="77">
        <v>245724.9</v>
      </c>
      <c r="H10" s="74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>
      <c r="A11" s="27" t="s">
        <v>62</v>
      </c>
      <c r="B11" s="13" t="s">
        <v>112</v>
      </c>
      <c r="C11" s="14" t="s">
        <v>0</v>
      </c>
      <c r="D11" s="77">
        <v>101500.7</v>
      </c>
      <c r="E11" s="77">
        <v>337275.6</v>
      </c>
      <c r="F11" s="77">
        <v>102653</v>
      </c>
      <c r="G11" s="77">
        <v>363153.8</v>
      </c>
      <c r="H11" s="75"/>
    </row>
    <row r="12" spans="1:8" ht="28.2">
      <c r="A12" s="27" t="s">
        <v>63</v>
      </c>
      <c r="B12" s="22" t="s">
        <v>111</v>
      </c>
      <c r="C12" s="14" t="s">
        <v>0</v>
      </c>
      <c r="D12" s="77">
        <v>66976.800000000003</v>
      </c>
      <c r="E12" s="77">
        <v>35294.699999999997</v>
      </c>
      <c r="F12" s="77">
        <v>68449.399999999994</v>
      </c>
      <c r="G12" s="77">
        <v>26341.1</v>
      </c>
      <c r="H12" s="74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42">
      <c r="A13" s="34" t="s">
        <v>64</v>
      </c>
      <c r="B13" s="35" t="s">
        <v>115</v>
      </c>
      <c r="C13" s="36" t="s">
        <v>0</v>
      </c>
      <c r="D13" s="72">
        <v>327.60000000000002</v>
      </c>
      <c r="E13" s="72">
        <v>0</v>
      </c>
      <c r="F13" s="72">
        <v>121.3</v>
      </c>
      <c r="G13" s="72">
        <v>0</v>
      </c>
      <c r="H13" s="76" t="s">
        <v>163</v>
      </c>
    </row>
    <row r="14" spans="1:8" ht="58.8" customHeight="1">
      <c r="A14" s="34" t="s">
        <v>146</v>
      </c>
      <c r="B14" s="35" t="s">
        <v>151</v>
      </c>
      <c r="C14" s="36" t="s">
        <v>0</v>
      </c>
      <c r="D14" s="72">
        <v>5984.8</v>
      </c>
      <c r="E14" s="72" t="s">
        <v>32</v>
      </c>
      <c r="F14" s="72">
        <v>6223.1</v>
      </c>
      <c r="G14" s="71" t="s">
        <v>32</v>
      </c>
      <c r="H14" s="76"/>
    </row>
    <row r="15" spans="1:8">
      <c r="A15" s="34" t="s">
        <v>147</v>
      </c>
      <c r="B15" s="35" t="s">
        <v>148</v>
      </c>
      <c r="C15" s="36" t="s">
        <v>0</v>
      </c>
      <c r="D15" s="71">
        <v>3259.8</v>
      </c>
      <c r="E15" s="71">
        <v>15593</v>
      </c>
      <c r="F15" s="71">
        <v>3450.5</v>
      </c>
      <c r="G15" s="71">
        <v>2915.2</v>
      </c>
      <c r="H15" s="76"/>
    </row>
    <row r="16" spans="1:8" ht="28.2">
      <c r="A16" s="34" t="s">
        <v>149</v>
      </c>
      <c r="B16" s="35" t="s">
        <v>152</v>
      </c>
      <c r="C16" s="36" t="s">
        <v>154</v>
      </c>
      <c r="D16" s="78">
        <v>119</v>
      </c>
      <c r="E16" s="78">
        <v>15</v>
      </c>
      <c r="F16" s="78">
        <v>120</v>
      </c>
      <c r="G16" s="78">
        <v>14</v>
      </c>
      <c r="H16" s="76"/>
    </row>
    <row r="17" spans="1:8" ht="28.2">
      <c r="A17" s="34" t="s">
        <v>150</v>
      </c>
      <c r="B17" s="35" t="s">
        <v>153</v>
      </c>
      <c r="C17" s="36" t="s">
        <v>154</v>
      </c>
      <c r="D17" s="72">
        <v>63.9</v>
      </c>
      <c r="E17" s="78">
        <v>0</v>
      </c>
      <c r="F17" s="72">
        <v>64.5</v>
      </c>
      <c r="G17" s="78">
        <v>0</v>
      </c>
      <c r="H17" s="76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User</cp:lastModifiedBy>
  <cp:lastPrinted>2023-05-25T07:18:43Z</cp:lastPrinted>
  <dcterms:created xsi:type="dcterms:W3CDTF">2016-06-17T07:08:43Z</dcterms:created>
  <dcterms:modified xsi:type="dcterms:W3CDTF">2023-05-25T07:18:45Z</dcterms:modified>
</cp:coreProperties>
</file>