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prsrv\avp\Черемхина Ж.Л\"/>
    </mc:Choice>
  </mc:AlternateContent>
  <bookViews>
    <workbookView xWindow="-120" yWindow="-120" windowWidth="29040" windowHeight="15840"/>
  </bookViews>
  <sheets>
    <sheet name="Часть 1" sheetId="1" r:id="rId1"/>
    <sheet name="Часть 2" sheetId="2" r:id="rId2"/>
    <sheet name="Часть 3" sheetId="3" r:id="rId3"/>
  </sheets>
  <definedNames>
    <definedName name="Z_4CB170F6_9957_4A84_A618_1684596AD639_.wvu.PrintTitles" localSheetId="2" hidden="1">'Часть 3'!$2:$4</definedName>
    <definedName name="Z_4CB170F6_9957_4A84_A618_1684596AD639_.wvu.Rows" localSheetId="1" hidden="1">'Часть 2'!$2:$2</definedName>
    <definedName name="Z_60D73864_09FE_4F43_BCAF_1F7ABA1C7354_.wvu.PrintTitles" localSheetId="2" hidden="1">'Часть 3'!$2:$4</definedName>
    <definedName name="Z_60D73864_09FE_4F43_BCAF_1F7ABA1C7354_.wvu.Rows" localSheetId="1" hidden="1">'Часть 2'!$2:$2</definedName>
    <definedName name="Z_9D0B7056_5318_4D5E_A1B6_B77D38AB2918_.wvu.PrintTitles" localSheetId="2" hidden="1">'Часть 3'!$2:$4</definedName>
    <definedName name="Z_9D0B7056_5318_4D5E_A1B6_B77D38AB2918_.wvu.Rows" localSheetId="1" hidden="1">'Часть 2'!$2:$2</definedName>
    <definedName name="Z_AEDAC628_9C66_4F29_8C16_CA8111DD10DE_.wvu.PrintTitles" localSheetId="2" hidden="1">'Часть 3'!$2:$4</definedName>
    <definedName name="Z_AEDAC628_9C66_4F29_8C16_CA8111DD10DE_.wvu.Rows" localSheetId="1" hidden="1">'Часть 2'!$2:$2</definedName>
    <definedName name="Z_C028DC58_EDBE_4CDD_860D_AF4A52B46ECF_.wvu.PrintTitles" localSheetId="2" hidden="1">'Часть 3'!$2:$4</definedName>
    <definedName name="Z_C028DC58_EDBE_4CDD_860D_AF4A52B46ECF_.wvu.Rows" localSheetId="1" hidden="1">'Часть 2'!$2:$2</definedName>
    <definedName name="Z_C141B032_F0B6_4FAA_9DA9_9D90D2F81740_.wvu.PrintTitles" localSheetId="2" hidden="1">'Часть 3'!$2:$4</definedName>
    <definedName name="Z_C141B032_F0B6_4FAA_9DA9_9D90D2F81740_.wvu.Rows" localSheetId="1" hidden="1">'Часть 2'!$2:$2</definedName>
    <definedName name="Z_CAD9A2F3_16E0_49B7_B139_5BF265337A49_.wvu.PrintTitles" localSheetId="2" hidden="1">'Часть 3'!$2:$4</definedName>
    <definedName name="Z_CAD9A2F3_16E0_49B7_B139_5BF265337A49_.wvu.Rows" localSheetId="1" hidden="1">'Часть 2'!$2:$2</definedName>
    <definedName name="Z_F6F9EA85_E8EC_48DB_80D7_7F9D3C115052_.wvu.PrintTitles" localSheetId="2" hidden="1">'Часть 3'!$2:$4</definedName>
    <definedName name="Z_F6F9EA85_E8EC_48DB_80D7_7F9D3C115052_.wvu.Rows" localSheetId="1" hidden="1">'Часть 2'!$2:$2</definedName>
    <definedName name="_xlnm.Print_Titles" localSheetId="2">'Часть 3'!$2:$4</definedName>
  </definedNames>
  <calcPr calcId="162913"/>
  <customWorkbookViews>
    <customWorkbookView name="Жанна Леонидовна Черемхина - Личное представление" guid="{9D0B7056-5318-4D5E-A1B6-B77D38AB2918}" mergeInterval="0" personalView="1" maximized="1" xWindow="-8" yWindow="-8" windowWidth="1456" windowHeight="876" activeSheetId="1"/>
    <customWorkbookView name="Казаринова Юлия Васильевна - Личное представление" guid="{60D73864-09FE-4F43-BCAF-1F7ABA1C7354}" mergeInterval="0" personalView="1" maximized="1" xWindow="-8" yWindow="-8" windowWidth="1936" windowHeight="1056" activeSheetId="3" showComments="commIndAndComment"/>
    <customWorkbookView name="Чебыкина Анна Витальевна - Личное представление" guid="{C141B032-F0B6-4FAA-9DA9-9D90D2F81740}" mergeInterval="0" personalView="1" maximized="1" xWindow="-8" yWindow="-8" windowWidth="1936" windowHeight="1056" activeSheetId="3"/>
    <customWorkbookView name="Обухова Нина Степановна - Личное представление" guid="{4CB170F6-9957-4A84-A618-1684596AD639}" mergeInterval="0" personalView="1" maximized="1" xWindow="-8" yWindow="-8" windowWidth="1936" windowHeight="1056" activeSheetId="1"/>
    <customWorkbookView name="Сумкина Анна Сергеевна_ - Личное представление" guid="{AEDAC628-9C66-4F29-8C16-CA8111DD10DE}" mergeInterval="0" personalView="1" maximized="1" xWindow="-8" yWindow="-8" windowWidth="1936" windowHeight="1056" activeSheetId="3"/>
    <customWorkbookView name="Петракова Татьяна Леонидовна - Личное представление" guid="{F6F9EA85-E8EC-48DB-80D7-7F9D3C115052}" mergeInterval="0" personalView="1" maximized="1" xWindow="-8" yWindow="-8" windowWidth="1936" windowHeight="1056" activeSheetId="2" showComments="commIndAndComment"/>
    <customWorkbookView name="Фомина Ирина Александровна - Личное представление" guid="{CAD9A2F3-16E0-49B7-B139-5BF265337A49}" mergeInterval="0" personalView="1" maximized="1" xWindow="-8" yWindow="-8" windowWidth="1936" windowHeight="1056" activeSheetId="2"/>
    <customWorkbookView name="Башарина Надежда Сергеевна - Личное представление" guid="{C028DC58-EDBE-4CDD-860D-AF4A52B46ECF}" mergeInterval="0" personalView="1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D37" i="2"/>
  <c r="D17" i="3"/>
  <c r="F17" i="3"/>
  <c r="E10" i="2"/>
  <c r="E14" i="2"/>
  <c r="D14" i="2"/>
  <c r="D10" i="2"/>
  <c r="D9" i="1"/>
  <c r="E38" i="2"/>
  <c r="D38" i="2"/>
  <c r="E35" i="2"/>
  <c r="D35" i="2"/>
  <c r="E21" i="2"/>
  <c r="E6" i="2" s="1"/>
  <c r="D21" i="2"/>
  <c r="D6" i="2" s="1"/>
  <c r="H13" i="3" l="1"/>
  <c r="H12" i="3"/>
  <c r="H10" i="3"/>
  <c r="H8" i="3"/>
  <c r="H6" i="3"/>
  <c r="H5" i="3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E9" i="1"/>
  <c r="F10" i="1" l="1"/>
  <c r="F14" i="1"/>
  <c r="E17" i="1"/>
  <c r="D17" i="1"/>
  <c r="F18" i="1" l="1"/>
</calcChain>
</file>

<file path=xl/sharedStrings.xml><?xml version="1.0" encoding="utf-8"?>
<sst xmlns="http://schemas.openxmlformats.org/spreadsheetml/2006/main" count="240" uniqueCount="159">
  <si>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</si>
  <si>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</si>
  <si>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</si>
  <si>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</si>
  <si>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</si>
  <si>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</si>
  <si>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</si>
  <si>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</si>
  <si>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</si>
  <si>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</si>
  <si>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</si>
  <si>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</si>
  <si>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</si>
  <si>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</si>
  <si>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</si>
  <si>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</si>
  <si>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</si>
  <si>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</si>
  <si>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</si>
  <si>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</si>
  <si>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</si>
  <si>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</si>
  <si>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</si>
  <si>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</si>
  <si>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</si>
  <si>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</si>
  <si>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</si>
  <si>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</si>
  <si>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</si>
  <si>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</si>
  <si>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</si>
  <si>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</si>
  <si>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</si>
  <si>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</si>
  <si>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</si>
  <si>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</si>
  <si>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</si>
  <si>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</si>
  <si>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</si>
  <si>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</si>
  <si>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</si>
  <si>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</si>
  <si>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</si>
  <si>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</si>
  <si>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</si>
  <si>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</si>
  <si>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</si>
  <si>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</si>
  <si>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</si>
  <si>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</si>
  <si>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</si>
  <si>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</si>
  <si>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</si>
  <si>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</si>
  <si>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</si>
  <si>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</si>
  <si>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</si>
  <si>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</si>
  <si>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</si>
  <si>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</si>
  <si>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</si>
  <si>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</si>
  <si>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</si>
  <si>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</si>
  <si>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</si>
  <si>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</si>
  <si>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</si>
  <si>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</si>
  <si>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</si>
  <si>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</si>
  <si>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</si>
  <si>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</si>
  <si>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</si>
  <si>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</si>
  <si>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</si>
  <si>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</si>
  <si>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</si>
  <si>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</si>
  <si>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</si>
  <si>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</si>
  <si>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</si>
  <si>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</si>
  <si>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</si>
  <si>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</si>
  <si>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</si>
  <si>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</si>
  <si>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</si>
  <si>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</si>
  <si>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</si>
  <si>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</si>
  <si>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</si>
  <si>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</si>
  <si>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</si>
  <si>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</si>
  <si>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</si>
  <si>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</si>
  <si>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</si>
  <si>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</si>
  <si>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</si>
  <si>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</si>
  <si>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</si>
  <si>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</si>
  <si>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</si>
  <si>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</si>
  <si>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</si>
  <si>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</si>
  <si>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</si>
  <si>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</si>
  <si>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</si>
  <si>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</si>
  <si>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</si>
  <si>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</si>
  <si>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</si>
  <si>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</si>
  <si>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</si>
  <si>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</si>
  <si>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</si>
  <si>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</si>
  <si>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</si>
  <si>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</si>
  <si>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</si>
  <si>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</si>
  <si>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</si>
  <si>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</si>
  <si>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</si>
  <si>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</si>
  <si>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</si>
  <si>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</si>
  <si>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</si>
  <si>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</si>
  <si>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</si>
  <si>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</si>
  <si>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</si>
  <si>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</si>
  <si>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</si>
  <si>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</si>
  <si>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</si>
  <si>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</si>
  <si>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</si>
  <si>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</si>
  <si>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</si>
  <si>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</si>
  <si>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</si>
  <si>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</si>
  <si>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</si>
  <si>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</si>
  <si>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</si>
  <si>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</si>
  <si>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</si>
  <si>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</si>
  <si>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</si>
  <si>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</si>
  <si>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</si>
  <si>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</si>
  <si>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</si>
  <si>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Городской округ Архангельской области "Котлас"</t>
  </si>
  <si>
    <t>из них по видам налогов (с указанием норматива отчисления):
Упрощенная система налогообложения (15%)</t>
  </si>
  <si>
    <t>не повлияло</t>
  </si>
  <si>
    <t>нет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</si>
</sst>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wrapText="1"/>
    </xf>
    <xf numFmtId="164" fontId="1" fillId="0" borderId="6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49" fontId="1" fillId="0" borderId="1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8" fillId="0" borderId="0" xfId="1" applyFont="1" applyAlignment="1">
      <alignment horizontal="center"/>
    </xf>
    <xf numFmtId="164" fontId="1" fillId="0" borderId="6" xfId="0" applyNumberFormat="1" applyFont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Border="1"/>
    <xf numFmtId="164" fontId="1" fillId="2" borderId="4" xfId="0" applyNumberFormat="1" applyFont="1" applyFill="1" applyBorder="1"/>
    <xf numFmtId="0" fontId="5" fillId="2" borderId="10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5" xfId="1" applyFont="1" applyBorder="1" applyAlignment="1">
      <alignment vertical="center" wrapText="1"/>
    </xf>
    <xf numFmtId="0" fontId="15" fillId="0" borderId="15" xfId="1" applyFont="1" applyBorder="1" applyAlignment="1">
      <alignment horizontal="left" vertical="center" wrapText="1"/>
    </xf>
    <xf numFmtId="4" fontId="13" fillId="0" borderId="1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left" vertical="center" wrapText="1"/>
    </xf>
    <xf numFmtId="0" fontId="13" fillId="0" borderId="1" xfId="1" applyFont="1" applyBorder="1" applyAlignment="1">
      <alignment wrapText="1"/>
    </xf>
    <xf numFmtId="0" fontId="16" fillId="0" borderId="0" xfId="1" applyFont="1"/>
    <xf numFmtId="49" fontId="13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/>
    <xf numFmtId="164" fontId="6" fillId="0" borderId="19" xfId="0" applyNumberFormat="1" applyFont="1" applyBorder="1" applyAlignment="1" applyProtection="1">
      <alignment horizontal="center"/>
      <protection locked="0"/>
    </xf>
    <xf numFmtId="164" fontId="6" fillId="0" borderId="19" xfId="0" applyNumberFormat="1" applyFont="1" applyBorder="1" applyAlignment="1" applyProtection="1">
      <alignment horizontal="right" vertical="center"/>
      <protection locked="0"/>
    </xf>
    <xf numFmtId="0" fontId="17" fillId="0" borderId="0" xfId="1" applyFont="1"/>
    <xf numFmtId="0" fontId="18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4509E72-E2FD-4D99-ABDA-A665306F091B}" diskRevisions="1" revisionId="163" version="34">
  <header guid="{BB9277C6-2B36-4049-BA1C-4D89A04B6086}" dateTime="2023-05-17T12:05:16" maxSheetId="4" userName="Петракова Татьяна Леонидовна" r:id="rId1">
    <sheetIdMap count="3">
      <sheetId val="1"/>
      <sheetId val="2"/>
      <sheetId val="3"/>
    </sheetIdMap>
  </header>
  <header guid="{701E85E1-7778-4728-A64E-7C8CA3A42F35}" dateTime="2023-05-17T12:14:08" maxSheetId="4" userName="Казаринова Юлия Васильевна" r:id="rId2" minRId="1">
    <sheetIdMap count="3">
      <sheetId val="1"/>
      <sheetId val="2"/>
      <sheetId val="3"/>
    </sheetIdMap>
  </header>
  <header guid="{74342348-5BAF-4AB9-AD5E-CD896B66F882}" dateTime="2023-05-17T12:14:40" maxSheetId="4" userName="Сумкина Анна Сергеевна_" r:id="rId3">
    <sheetIdMap count="3">
      <sheetId val="1"/>
      <sheetId val="2"/>
      <sheetId val="3"/>
    </sheetIdMap>
  </header>
  <header guid="{F56748D8-67E5-4DC6-B8EF-A06E2EBCAEC3}" dateTime="2023-05-17T12:14:59" maxSheetId="4" userName="Сумкина Анна Сергеевна_" r:id="rId4" minRId="6">
    <sheetIdMap count="3">
      <sheetId val="1"/>
      <sheetId val="2"/>
      <sheetId val="3"/>
    </sheetIdMap>
  </header>
  <header guid="{FF0792B0-FE77-409D-AEEE-63C49C377D0F}" dateTime="2023-05-17T12:15:47" maxSheetId="4" userName="Башарина Надежда Сергеевна" r:id="rId5" minRId="7" maxRId="11">
    <sheetIdMap count="3">
      <sheetId val="1"/>
      <sheetId val="2"/>
      <sheetId val="3"/>
    </sheetIdMap>
  </header>
  <header guid="{020B50B3-A426-4E89-8309-BB0588BE9CAD}" dateTime="2023-05-17T12:16:44" maxSheetId="4" userName="Сумкина Анна Сергеевна_" r:id="rId6" minRId="14">
    <sheetIdMap count="3">
      <sheetId val="1"/>
      <sheetId val="2"/>
      <sheetId val="3"/>
    </sheetIdMap>
  </header>
  <header guid="{3A187C04-3EEF-4D32-AD10-F1EA3E0C1B4F}" dateTime="2023-05-17T12:16:48" maxSheetId="4" userName="Чебыкина Анна Витальевна" r:id="rId7" minRId="15" maxRId="18">
    <sheetIdMap count="3">
      <sheetId val="1"/>
      <sheetId val="2"/>
      <sheetId val="3"/>
    </sheetIdMap>
  </header>
  <header guid="{5DCD57D7-0661-4F2B-BBF1-33252D1E922A}" dateTime="2023-05-17T12:16:56" maxSheetId="4" userName="Казаринова Юлия Васильевна" r:id="rId8">
    <sheetIdMap count="3">
      <sheetId val="1"/>
      <sheetId val="2"/>
      <sheetId val="3"/>
    </sheetIdMap>
  </header>
  <header guid="{0F7F464E-23C9-44A0-B23C-A44AD12095C1}" dateTime="2023-05-17T12:17:12" maxSheetId="4" userName="Башарина Надежда Сергеевна" r:id="rId9" minRId="21" maxRId="24">
    <sheetIdMap count="3">
      <sheetId val="1"/>
      <sheetId val="2"/>
      <sheetId val="3"/>
    </sheetIdMap>
  </header>
  <header guid="{101785F8-8DFB-468E-918C-47430F67C26F}" dateTime="2023-05-17T12:17:28" maxSheetId="4" userName="Казаринова Юлия Васильевна" r:id="rId10" minRId="25">
    <sheetIdMap count="3">
      <sheetId val="1"/>
      <sheetId val="2"/>
      <sheetId val="3"/>
    </sheetIdMap>
  </header>
  <header guid="{1E2FCE8F-F4E9-40BF-B54B-74E48F69CB39}" dateTime="2023-05-17T12:17:41" maxSheetId="4" userName="Чебыкина Анна Витальевна" r:id="rId11" minRId="26">
    <sheetIdMap count="3">
      <sheetId val="1"/>
      <sheetId val="2"/>
      <sheetId val="3"/>
    </sheetIdMap>
  </header>
  <header guid="{51E2E9A8-DB50-409E-BB2C-BA8F0A725D81}" dateTime="2023-05-17T12:17:49" maxSheetId="4" userName="Чебыкина Анна Витальевна" r:id="rId12" minRId="27">
    <sheetIdMap count="3">
      <sheetId val="1"/>
      <sheetId val="2"/>
      <sheetId val="3"/>
    </sheetIdMap>
  </header>
  <header guid="{BB4A588B-BB87-4A9A-8876-A2E7DB230D75}" dateTime="2023-05-17T12:22:03" maxSheetId="4" userName="Казаринова Юлия Васильевна" r:id="rId13" minRId="28">
    <sheetIdMap count="3">
      <sheetId val="1"/>
      <sheetId val="2"/>
      <sheetId val="3"/>
    </sheetIdMap>
  </header>
  <header guid="{99520C78-B4C1-431C-BA5F-15911BB13B17}" dateTime="2023-05-17T12:25:09" maxSheetId="4" userName="Петракова Татьяна Леонидовна" r:id="rId14" minRId="29" maxRId="41">
    <sheetIdMap count="3">
      <sheetId val="1"/>
      <sheetId val="2"/>
      <sheetId val="3"/>
    </sheetIdMap>
  </header>
  <header guid="{BE0B40ED-38EA-466A-8A9C-7B4840C51824}" dateTime="2023-05-17T12:25:54" maxSheetId="4" userName="Башарина Надежда Сергеевна" r:id="rId15" minRId="42" maxRId="60">
    <sheetIdMap count="3">
      <sheetId val="1"/>
      <sheetId val="2"/>
      <sheetId val="3"/>
    </sheetIdMap>
  </header>
  <header guid="{14A6CFC2-770D-4436-BAD7-1B20236DD065}" dateTime="2023-05-17T12:26:18" maxSheetId="4" userName="Петракова Татьяна Леонидовна" r:id="rId16" minRId="61">
    <sheetIdMap count="3">
      <sheetId val="1"/>
      <sheetId val="2"/>
      <sheetId val="3"/>
    </sheetIdMap>
  </header>
  <header guid="{23F460DF-4597-48BB-8878-3CB1927C4BD7}" dateTime="2023-05-17T12:26:56" maxSheetId="4" userName="Обухова Нина Степановна" r:id="rId17" minRId="62" maxRId="71">
    <sheetIdMap count="3">
      <sheetId val="1"/>
      <sheetId val="2"/>
      <sheetId val="3"/>
    </sheetIdMap>
  </header>
  <header guid="{36CB4A09-762F-4BD2-B9EB-4F1AF990E9D3}" dateTime="2023-05-17T12:27:01" maxSheetId="4" userName="Казаринова Юлия Васильевна" r:id="rId18" minRId="74" maxRId="75">
    <sheetIdMap count="3">
      <sheetId val="1"/>
      <sheetId val="2"/>
      <sheetId val="3"/>
    </sheetIdMap>
  </header>
  <header guid="{14346FBB-FD9E-4B10-BFA9-B3797950EF2E}" dateTime="2023-05-17T12:29:34" maxSheetId="4" userName="Обухова Нина Степановна" r:id="rId19" minRId="76">
    <sheetIdMap count="3">
      <sheetId val="1"/>
      <sheetId val="2"/>
      <sheetId val="3"/>
    </sheetIdMap>
  </header>
  <header guid="{E28C0607-986E-4D3C-84FA-510D2200D720}" dateTime="2023-05-17T12:30:05" maxSheetId="4" userName="Петракова Татьяна Леонидовна" r:id="rId20" minRId="77" maxRId="90">
    <sheetIdMap count="3">
      <sheetId val="1"/>
      <sheetId val="2"/>
      <sheetId val="3"/>
    </sheetIdMap>
  </header>
  <header guid="{AE64D981-EB10-451C-A28F-0499B9CF49F8}" dateTime="2023-05-17T12:38:31" maxSheetId="4" userName="Петракова Татьяна Леонидовна" r:id="rId21" minRId="91" maxRId="94">
    <sheetIdMap count="3">
      <sheetId val="1"/>
      <sheetId val="2"/>
      <sheetId val="3"/>
    </sheetIdMap>
  </header>
  <header guid="{0C062DC1-5D1A-44C4-9ABB-3B7238CA0DE1}" dateTime="2023-05-17T13:30:20" maxSheetId="4" userName="Обухова Нина Степановна" r:id="rId22" minRId="95" maxRId="96">
    <sheetIdMap count="3">
      <sheetId val="1"/>
      <sheetId val="2"/>
      <sheetId val="3"/>
    </sheetIdMap>
  </header>
  <header guid="{58E2063F-B70D-4D81-A2D1-4450C8EB2F9F}" dateTime="2023-05-17T13:31:57" maxSheetId="4" userName="Обухова Нина Степановна" r:id="rId23" minRId="99">
    <sheetIdMap count="3">
      <sheetId val="1"/>
      <sheetId val="2"/>
      <sheetId val="3"/>
    </sheetIdMap>
  </header>
  <header guid="{C5EC2606-DB2D-400E-AA91-F22BD36A230D}" dateTime="2023-05-17T13:33:55" maxSheetId="4" userName="Чебыкина Анна Витальевна" r:id="rId24">
    <sheetIdMap count="3">
      <sheetId val="1"/>
      <sheetId val="2"/>
      <sheetId val="3"/>
    </sheetIdMap>
  </header>
  <header guid="{A367032E-624F-4635-ACE6-80C883F29167}" dateTime="2023-05-17T13:34:20" maxSheetId="4" userName="Казаринова Юлия Васильевна" r:id="rId25" minRId="102">
    <sheetIdMap count="3">
      <sheetId val="1"/>
      <sheetId val="2"/>
      <sheetId val="3"/>
    </sheetIdMap>
  </header>
  <header guid="{F9C658CA-010F-4064-8598-63AEA5161CD5}" dateTime="2023-05-17T14:07:26" maxSheetId="4" userName="Петракова Татьяна Леонидовна" r:id="rId26" minRId="105" maxRId="108">
    <sheetIdMap count="3">
      <sheetId val="1"/>
      <sheetId val="2"/>
      <sheetId val="3"/>
    </sheetIdMap>
  </header>
  <header guid="{CCF5D989-78ED-4229-BDD3-E3F78C1975C1}" dateTime="2023-05-17T14:07:59" maxSheetId="4" userName="Петракова Татьяна Леонидовна" r:id="rId27" minRId="109" maxRId="110">
    <sheetIdMap count="3">
      <sheetId val="1"/>
      <sheetId val="2"/>
      <sheetId val="3"/>
    </sheetIdMap>
  </header>
  <header guid="{8628FB01-D7F3-41CE-9692-8D64F7EC9C91}" dateTime="2023-05-17T14:11:21" maxSheetId="4" userName="Петракова Татьяна Леонидовна" r:id="rId28" minRId="111" maxRId="112">
    <sheetIdMap count="3">
      <sheetId val="1"/>
      <sheetId val="2"/>
      <sheetId val="3"/>
    </sheetIdMap>
  </header>
  <header guid="{7F03F845-B225-4FC6-9A4D-ACD146A92CDC}" dateTime="2023-05-17T15:08:00" maxSheetId="4" userName="Башарина Надежда Сергеевна" r:id="rId29" minRId="113" maxRId="128">
    <sheetIdMap count="3">
      <sheetId val="1"/>
      <sheetId val="2"/>
      <sheetId val="3"/>
    </sheetIdMap>
  </header>
  <header guid="{BFBB0589-2D17-42E5-BBD6-410D8933844E}" dateTime="2023-05-17T15:19:28" maxSheetId="4" userName="Башарина Надежда Сергеевна" r:id="rId30" minRId="129" maxRId="138">
    <sheetIdMap count="3">
      <sheetId val="1"/>
      <sheetId val="2"/>
      <sheetId val="3"/>
    </sheetIdMap>
  </header>
  <header guid="{F3B4CDAB-7894-459E-86F2-41EFF6D56985}" dateTime="2023-05-17T16:55:17" maxSheetId="4" userName="Башарина Надежда Сергеевна" r:id="rId31">
    <sheetIdMap count="3">
      <sheetId val="1"/>
      <sheetId val="2"/>
      <sheetId val="3"/>
    </sheetIdMap>
  </header>
  <header guid="{01E05665-5FF8-4B48-A776-658242B7DBC8}" dateTime="2023-05-17T16:57:24" maxSheetId="4" userName="Башарина Надежда Сергеевна" r:id="rId32">
    <sheetIdMap count="3">
      <sheetId val="1"/>
      <sheetId val="2"/>
      <sheetId val="3"/>
    </sheetIdMap>
  </header>
  <header guid="{83F2B600-A8B4-4B10-AA0E-C6981ECBA65F}" dateTime="2023-05-17T17:04:11" maxSheetId="4" userName="Фомина Ирина Александровна" r:id="rId33" minRId="143" maxRId="155">
    <sheetIdMap count="3">
      <sheetId val="1"/>
      <sheetId val="2"/>
      <sheetId val="3"/>
    </sheetIdMap>
  </header>
  <header guid="{44509E72-E2FD-4D99-ABDA-A665306F091B}" dateTime="2023-05-18T08:41:00" maxSheetId="4" userName="Жанна Леонидовна Черемхина" r:id="rId34" minRId="158" maxRId="16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3" numFmtId="4">
    <oc r="F17">
      <v>32.700000000000003</v>
    </oc>
    <nc r="F17">
      <f>32.7+15.9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3" numFmtId="4">
    <oc r="D17">
      <v>31.7</v>
    </oc>
    <nc r="D17">
      <f>31.7+34.2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3">
    <oc r="F17">
      <f>32.7+15.9</f>
    </oc>
    <nc r="F17">
      <f>32.7+15.9+34.2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3">
    <oc r="D17">
      <f>31.7+34.2</f>
    </oc>
    <nc r="D17">
      <f>31.7+34.2+15.4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3" numFmtId="4">
    <nc r="D6">
      <v>509.5</v>
    </nc>
  </rcc>
  <rcc rId="30" sId="3" numFmtId="4">
    <nc r="E7">
      <v>94443.5</v>
    </nc>
  </rcc>
  <rcc rId="31" sId="3" numFmtId="4">
    <nc r="D7">
      <v>45760.6</v>
    </nc>
  </rcc>
  <rcc rId="32" sId="3" numFmtId="4">
    <nc r="D8">
      <v>25272.2</v>
    </nc>
  </rcc>
  <rcc rId="33" sId="3" numFmtId="4">
    <nc r="E8">
      <v>39392.9</v>
    </nc>
  </rcc>
  <rcc rId="34" sId="3" numFmtId="4">
    <nc r="D9">
      <v>65042.8</v>
    </nc>
  </rcc>
  <rcc rId="35" sId="3" numFmtId="4">
    <nc r="E9">
      <v>22439.7</v>
    </nc>
  </rcc>
  <rcc rId="36" sId="3" numFmtId="4">
    <nc r="D10">
      <v>213035.6</v>
    </nc>
  </rcc>
  <rcc rId="37" sId="3" numFmtId="4">
    <nc r="E10">
      <v>486970.9</v>
    </nc>
  </rcc>
  <rcc rId="38" sId="3" numFmtId="4">
    <nc r="D11">
      <v>138416.1</v>
    </nc>
  </rcc>
  <rcc rId="39" sId="3" numFmtId="4">
    <nc r="E11">
      <v>810499.2</v>
    </nc>
  </rcc>
  <rcc rId="40" sId="3" numFmtId="4">
    <nc r="D12">
      <v>112885</v>
    </nc>
  </rcc>
  <rcc rId="41" sId="3" numFmtId="4">
    <nc r="E12">
      <v>8607.4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2">
    <nc r="D7">
      <v>693570.5</v>
    </nc>
  </rcc>
  <rcc rId="43" sId="2">
    <nc r="E7">
      <v>762583.6</v>
    </nc>
  </rcc>
  <rcc rId="44" sId="2">
    <nc r="D9">
      <v>535483.4</v>
    </nc>
  </rcc>
  <rcc rId="45" sId="2">
    <nc r="E9">
      <v>597318.80000000005</v>
    </nc>
  </rcc>
  <rcc rId="46" sId="2">
    <nc r="D11">
      <v>26741.5</v>
    </nc>
  </rcc>
  <rcc rId="47" sId="2">
    <nc r="D12">
      <v>36563.300000000003</v>
    </nc>
  </rcc>
  <rcc rId="48" sId="2">
    <nc r="D13">
      <v>19096.599999999999</v>
    </nc>
  </rcc>
  <rcc rId="49" sId="2">
    <nc r="D16">
      <v>93333.3</v>
    </nc>
  </rcc>
  <rcc rId="50" sId="2">
    <nc r="D10">
      <f>77663.1-32896.4</f>
    </nc>
  </rcc>
  <rcc rId="51" sId="2">
    <oc r="B15" t="inlineStr">
      <is>
        <t>из них по видам налогов (с указанием норматива отчисления)</t>
      </is>
    </oc>
    <nc r="B15" t="inlineStr">
      <is>
        <t>из них по видам налогов (с указанием норматива отчисления):
Упрощенная система налогообложения (15%)</t>
      </is>
    </nc>
  </rcc>
  <rcc rId="52" sId="2">
    <nc r="D15">
      <v>32896.400000000001</v>
    </nc>
  </rcc>
  <rcc rId="53" sId="2">
    <nc r="D14">
      <f>D15</f>
    </nc>
  </rcc>
  <rcc rId="54" sId="2">
    <nc r="E14">
      <f>E15</f>
    </nc>
  </rcc>
  <rcc rId="55" sId="2">
    <nc r="E10">
      <f>73340.8-44780.4</f>
    </nc>
  </rcc>
  <rcc rId="56" sId="2">
    <nc r="E15">
      <v>44780.4</v>
    </nc>
  </rcc>
  <rcc rId="57" sId="2">
    <nc r="E11">
      <v>29064.3</v>
    </nc>
  </rcc>
  <rcc rId="58" sId="2">
    <nc r="E12">
      <v>42166.5</v>
    </nc>
  </rcc>
  <rcc rId="59" sId="2">
    <nc r="E13">
      <v>23346.3</v>
    </nc>
  </rcc>
  <rcc rId="60" sId="2">
    <nc r="E16">
      <v>94711.9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3" numFmtId="4">
    <nc r="F13">
      <v>2052.4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" sId="1" numFmtId="4">
    <nc r="E20">
      <v>-130000</v>
    </nc>
  </rcc>
  <rcc rId="63" sId="1" numFmtId="4">
    <nc r="E21">
      <v>90000</v>
    </nc>
  </rcc>
  <rcc rId="64" sId="1" numFmtId="4">
    <nc r="D20">
      <v>30000</v>
    </nc>
  </rcc>
  <rcc rId="65" sId="1" numFmtId="4">
    <nc r="D24">
      <v>39478</v>
    </nc>
  </rcc>
  <rcc rId="66" sId="1" numFmtId="4">
    <nc r="E24">
      <v>-8828</v>
    </nc>
  </rcc>
  <rcc rId="67" sId="1" numFmtId="4">
    <nc r="E27">
      <v>90000</v>
    </nc>
  </rcc>
  <rcc rId="68" sId="1" numFmtId="4">
    <nc r="E28">
      <v>80000</v>
    </nc>
  </rcc>
  <rcc rId="69" sId="1" numFmtId="4">
    <nc r="E25">
      <v>170000</v>
    </nc>
  </rcc>
  <rcc rId="70" sId="1" numFmtId="4">
    <nc r="D25">
      <v>210000</v>
    </nc>
  </rcc>
  <rcc rId="71" sId="1" numFmtId="4">
    <nc r="D28">
      <v>210000</v>
    </nc>
  </rcc>
  <rdn rId="0" localSheetId="2" customView="1" name="Z_4CB170F6_9957_4A84_A618_1684596AD639_.wvu.Rows" hidden="1" oldHidden="1">
    <formula>'Часть 2'!$2:$2</formula>
  </rdn>
  <rdn rId="0" localSheetId="3" customView="1" name="Z_4CB170F6_9957_4A84_A618_1684596AD639_.wvu.PrintTitles" hidden="1" oldHidden="1">
    <formula>'Часть 3'!$2:$4</formula>
  </rdn>
  <rcv guid="{4CB170F6-9957-4A84-A618-1684596AD639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3">
    <oc r="D17">
      <f>31.7+34.2+15.4</f>
    </oc>
    <nc r="D17">
      <f>31.7+34.2+15.4+7</f>
    </nc>
  </rcc>
  <rcc rId="75" sId="3">
    <oc r="F17">
      <f>32.7+15.9+34.2</f>
    </oc>
    <nc r="F17">
      <f>32.7+15.9+34.2+7</f>
    </nc>
  </rcc>
  <rfmt sheetId="3" sqref="F17">
    <dxf>
      <alignment horizontal="right"/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numFmtId="4">
    <oc r="E24">
      <v>-8828</v>
    </oc>
    <nc r="E24">
      <v>-8827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3" numFmtId="4">
    <nc r="F16">
      <v>15.9</v>
    </nc>
  </rcc>
  <rdn rId="0" localSheetId="2" customView="1" name="Z_60D73864_09FE_4F43_BCAF_1F7ABA1C7354_.wvu.Rows" hidden="1" oldHidden="1">
    <formula>'Часть 2'!$2:$2</formula>
  </rdn>
  <rdn rId="0" localSheetId="3" customView="1" name="Z_60D73864_09FE_4F43_BCAF_1F7ABA1C7354_.wvu.PrintTitles" hidden="1" oldHidden="1">
    <formula>'Часть 3'!$2:$4</formula>
  </rdn>
  <rcv guid="{60D73864-09FE-4F43-BCAF-1F7ABA1C7354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3" numFmtId="4">
    <nc r="F6">
      <v>1288.5999999999999</v>
    </nc>
  </rcc>
  <rcc rId="78" sId="3" numFmtId="4">
    <nc r="G6">
      <v>594.5</v>
    </nc>
  </rcc>
  <rcc rId="79" sId="3" numFmtId="4">
    <nc r="F7">
      <v>100669.5</v>
    </nc>
  </rcc>
  <rcc rId="80" sId="3" numFmtId="4">
    <nc r="G7">
      <v>242966.9</v>
    </nc>
  </rcc>
  <rcc rId="81" sId="3" numFmtId="4">
    <nc r="F8">
      <v>16255</v>
    </nc>
  </rcc>
  <rcc rId="82" sId="3" numFmtId="4">
    <nc r="G8">
      <v>26022</v>
    </nc>
  </rcc>
  <rcc rId="83" sId="3" numFmtId="4">
    <nc r="F9">
      <v>68038.100000000006</v>
    </nc>
  </rcc>
  <rcc rId="84" sId="3" numFmtId="4">
    <nc r="G9">
      <v>30860.9</v>
    </nc>
  </rcc>
  <rcc rId="85" sId="3" numFmtId="4">
    <nc r="F10">
      <v>227156.7</v>
    </nc>
  </rcc>
  <rcc rId="86" sId="3" numFmtId="4">
    <nc r="G10">
      <v>519054.5</v>
    </nc>
  </rcc>
  <rcc rId="87" sId="3" numFmtId="4">
    <nc r="F11">
      <v>163522.9</v>
    </nc>
  </rcc>
  <rcc rId="88" sId="3" numFmtId="4">
    <nc r="G11">
      <v>1057567.3</v>
    </nc>
  </rcc>
  <rcc rId="89" sId="3" numFmtId="4">
    <nc r="F12">
      <v>115166.6</v>
    </nc>
  </rcc>
  <rcc rId="90" sId="3" numFmtId="4">
    <nc r="G12">
      <v>7152.9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" sId="1" numFmtId="4">
    <nc r="E15">
      <v>2129788.9</v>
    </nc>
  </rcc>
  <rcc rId="92" sId="1" numFmtId="4">
    <nc r="E16">
      <v>1223761.2</v>
    </nc>
  </rcc>
  <rcc rId="93" sId="1" numFmtId="4">
    <nc r="D15">
      <v>1618832</v>
    </nc>
  </rcc>
  <rcc rId="94" sId="1" numFmtId="4">
    <nc r="D16">
      <v>1157542.8999999999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 numFmtId="4">
    <oc r="D24">
      <v>39478</v>
    </oc>
    <nc r="D24">
      <v>39478.1</v>
    </nc>
  </rcc>
  <rcc rId="96" sId="1" numFmtId="4">
    <oc r="E24">
      <v>-8827</v>
    </oc>
    <nc r="E24">
      <v>-8827.5</v>
    </nc>
  </rcc>
  <rcv guid="{4CB170F6-9957-4A84-A618-1684596AD639}" action="delete"/>
  <rdn rId="0" localSheetId="2" customView="1" name="Z_4CB170F6_9957_4A84_A618_1684596AD639_.wvu.Rows" hidden="1" oldHidden="1">
    <formula>'Часть 2'!$2:$2</formula>
    <oldFormula>'Часть 2'!$2:$2</oldFormula>
  </rdn>
  <rdn rId="0" localSheetId="3" customView="1" name="Z_4CB170F6_9957_4A84_A618_1684596AD639_.wvu.PrintTitles" hidden="1" oldHidden="1">
    <formula>'Часть 3'!$2:$4</formula>
    <oldFormula>'Часть 3'!$2:$4</oldFormula>
  </rdn>
  <rcv guid="{4CB170F6-9957-4A84-A618-1684596AD639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>
    <nc r="D30" t="inlineStr">
      <is>
        <t>не повлияло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41B032-F0B6-4FAA-9DA9-9D90D2F81740}" action="delete"/>
  <rdn rId="0" localSheetId="2" customView="1" name="Z_C141B032_F0B6_4FAA_9DA9_9D90D2F81740_.wvu.Rows" hidden="1" oldHidden="1">
    <formula>'Часть 2'!$2:$2</formula>
    <oldFormula>'Часть 2'!$2:$2</oldFormula>
  </rdn>
  <rdn rId="0" localSheetId="3" customView="1" name="Z_C141B032_F0B6_4FAA_9DA9_9D90D2F81740_.wvu.PrintTitles" hidden="1" oldHidden="1">
    <formula>'Часть 3'!$2:$4</formula>
    <oldFormula>'Часть 3'!$2:$4</oldFormula>
  </rdn>
  <rcv guid="{C141B032-F0B6-4FAA-9DA9-9D90D2F81740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3">
    <oc r="D17">
      <f>31.7+34.2+15.4+7</f>
    </oc>
    <nc r="D17">
      <f>31.7+34.2+15.4</f>
    </nc>
  </rcc>
  <rcv guid="{60D73864-09FE-4F43-BCAF-1F7ABA1C7354}" action="delete"/>
  <rdn rId="0" localSheetId="2" customView="1" name="Z_60D73864_09FE_4F43_BCAF_1F7ABA1C7354_.wvu.Rows" hidden="1" oldHidden="1">
    <formula>'Часть 2'!$2:$2</formula>
    <oldFormula>'Часть 2'!$2:$2</oldFormula>
  </rdn>
  <rdn rId="0" localSheetId="3" customView="1" name="Z_60D73864_09FE_4F43_BCAF_1F7ABA1C7354_.wvu.PrintTitles" hidden="1" oldHidden="1">
    <formula>'Часть 3'!$2:$4</formula>
    <oldFormula>'Часть 3'!$2:$4</oldFormula>
  </rdn>
  <rcv guid="{60D73864-09FE-4F43-BCAF-1F7ABA1C7354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3" numFmtId="4">
    <nc r="D14">
      <v>9753.1</v>
    </nc>
  </rcc>
  <rcc rId="106" sId="3" numFmtId="4">
    <nc r="F14">
      <v>11499.2</v>
    </nc>
  </rcc>
  <rcc rId="107" sId="3" numFmtId="4">
    <nc r="D15">
      <v>7190.8</v>
    </nc>
  </rcc>
  <rcc rId="108" sId="3" numFmtId="4">
    <nc r="E15">
      <v>295017.7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3" numFmtId="4">
    <nc r="F15">
      <v>11250.3</v>
    </nc>
  </rcc>
  <rcc rId="110" sId="3" numFmtId="4">
    <nc r="G15">
      <v>623779.30000000005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3" numFmtId="4">
    <oc r="D7">
      <v>45760.6</v>
    </oc>
    <nc r="D7">
      <v>94443.5</v>
    </nc>
  </rcc>
  <rcc rId="112" sId="3" numFmtId="4">
    <oc r="E7">
      <v>94443.5</v>
    </oc>
    <nc r="E7">
      <v>45760.6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" sId="2">
    <nc r="D18">
      <v>51090.7</v>
    </nc>
  </rcc>
  <rcc rId="114" sId="2">
    <nc r="E18">
      <v>77102.7</v>
    </nc>
  </rcc>
  <rcc rId="115" sId="2">
    <nc r="D19">
      <v>18763.3</v>
    </nc>
  </rcc>
  <rcc rId="116" sId="2">
    <nc r="E19">
      <v>37435.9</v>
    </nc>
  </rcc>
  <rcc rId="117" sId="2">
    <nc r="D20">
      <v>12015.8</v>
    </nc>
  </rcc>
  <rcc rId="118" sId="2">
    <nc r="E20">
      <v>7599.2</v>
    </nc>
  </rcc>
  <rcc rId="119" sId="2">
    <nc r="D23">
      <v>1932434.3</v>
    </nc>
  </rcc>
  <rcc rId="120" sId="2">
    <nc r="E23">
      <v>2541573.5</v>
    </nc>
  </rcc>
  <rcc rId="121" sId="2">
    <nc r="D24">
      <v>1128656.6000000001</v>
    </nc>
  </rcc>
  <rcc rId="122" sId="2">
    <nc r="E24">
      <v>1247965.8</v>
    </nc>
  </rcc>
  <rcc rId="123" sId="2">
    <nc r="D25">
      <v>1171.2</v>
    </nc>
  </rcc>
  <rcc rId="124" sId="2">
    <nc r="E25">
      <v>2574.6999999999998</v>
    </nc>
  </rcc>
  <rcc rId="125" sId="2">
    <nc r="D26">
      <v>2977.3</v>
    </nc>
  </rcc>
  <rcc rId="126" sId="2">
    <nc r="E26">
      <v>344.1</v>
    </nc>
  </rcc>
  <rcc rId="127" sId="2">
    <nc r="D27">
      <v>-16589.8</v>
    </nc>
  </rcc>
  <rcc rId="128" sId="2">
    <nc r="E27">
      <v>589.79999999999995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AEDAC628_9C66_4F29_8C16_CA8111DD10DE_.wvu.Rows" hidden="1" oldHidden="1">
    <formula>'Часть 2'!$2:$2</formula>
  </rdn>
  <rdn rId="0" localSheetId="3" customView="1" name="Z_AEDAC628_9C66_4F29_8C16_CA8111DD10DE_.wvu.PrintTitles" hidden="1" oldHidden="1">
    <formula>'Часть 3'!$2:$4</formula>
  </rdn>
  <rcv guid="{AEDAC628-9C66-4F29-8C16-CA8111DD10DE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" sId="2">
    <nc r="D41">
      <v>0</v>
    </nc>
  </rcc>
  <rcc rId="130" sId="2">
    <nc r="E41">
      <v>0</v>
    </nc>
  </rcc>
  <rcc rId="131" sId="2">
    <nc r="D36">
      <v>18761</v>
    </nc>
  </rcc>
  <rcc rId="132" sId="2">
    <nc r="D39">
      <v>0</v>
    </nc>
  </rcc>
  <rcc rId="133" sId="2">
    <nc r="D40">
      <v>0</v>
    </nc>
  </rcc>
  <rcc rId="134" sId="2">
    <nc r="D37">
      <f>155+3055</f>
    </nc>
  </rcc>
  <rcc rId="135" sId="2">
    <nc r="E36">
      <v>20880</v>
    </nc>
  </rcc>
  <rcc rId="136" sId="2">
    <nc r="E37">
      <f>1308+2939</f>
    </nc>
  </rcc>
  <rcc rId="137" sId="2">
    <nc r="E39">
      <v>0</v>
    </nc>
  </rcc>
  <rcc rId="138" sId="2">
    <nc r="E40">
      <v>7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28DC58-EDBE-4CDD-860D-AF4A52B46ECF}" action="delete"/>
  <rdn rId="0" localSheetId="2" customView="1" name="Z_C028DC58_EDBE_4CDD_860D_AF4A52B46ECF_.wvu.Rows" hidden="1" oldHidden="1">
    <formula>'Часть 2'!$2:$2</formula>
    <oldFormula>'Часть 2'!$2:$2</oldFormula>
  </rdn>
  <rdn rId="0" localSheetId="3" customView="1" name="Z_C028DC58_EDBE_4CDD_860D_AF4A52B46ECF_.wvu.PrintTitles" hidden="1" oldHidden="1">
    <formula>'Часть 3'!$2:$4</formula>
    <oldFormula>'Часть 3'!$2:$4</oldFormula>
  </rdn>
  <rcv guid="{C028DC58-EDBE-4CDD-860D-AF4A52B46ECF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28DC58-EDBE-4CDD-860D-AF4A52B46ECF}" action="delete"/>
  <rdn rId="0" localSheetId="2" customView="1" name="Z_C028DC58_EDBE_4CDD_860D_AF4A52B46ECF_.wvu.Rows" hidden="1" oldHidden="1">
    <formula>'Часть 2'!$2:$2</formula>
    <oldFormula>'Часть 2'!$2:$2</oldFormula>
  </rdn>
  <rdn rId="0" localSheetId="3" customView="1" name="Z_C028DC58_EDBE_4CDD_860D_AF4A52B46ECF_.wvu.PrintTitles" hidden="1" oldHidden="1">
    <formula>'Часть 3'!$2:$4</formula>
    <oldFormula>'Часть 3'!$2:$4</oldFormula>
  </rdn>
  <rcv guid="{C028DC58-EDBE-4CDD-860D-AF4A52B46ECF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2">
    <nc r="D28">
      <v>20081.599999999999</v>
    </nc>
  </rcc>
  <rcc rId="144" sId="2">
    <nc r="E28">
      <v>31874.5</v>
    </nc>
  </rcc>
  <rcc rId="145" sId="2">
    <nc r="D30">
      <v>8224.2999999999993</v>
    </nc>
  </rcc>
  <rcc rId="146" sId="2">
    <nc r="E30">
      <v>5398.7</v>
    </nc>
  </rcc>
  <rcc rId="147" sId="2">
    <nc r="D31">
      <v>618666.80000000005</v>
    </nc>
  </rcc>
  <rcc rId="148" sId="2">
    <nc r="E31">
      <v>491881.6</v>
    </nc>
  </rcc>
  <rcc rId="149" sId="2">
    <nc r="D33">
      <v>1222.8</v>
    </nc>
  </rcc>
  <rcc rId="150" sId="2">
    <nc r="E33">
      <v>5866.6</v>
    </nc>
  </rcc>
  <rcc rId="151" sId="2">
    <nc r="D34">
      <v>17827.400000000001</v>
    </nc>
  </rcc>
  <rcc rId="152" sId="2">
    <nc r="E34">
      <v>3186.8</v>
    </nc>
  </rcc>
  <rcc rId="153" sId="2">
    <nc r="F32" t="inlineStr">
      <is>
        <t>нет информации</t>
      </is>
    </nc>
  </rcc>
  <rfmt sheetId="2" sqref="F29:H32" start="0" length="2147483647">
    <dxf>
      <font>
        <sz val="10"/>
      </font>
    </dxf>
  </rfmt>
  <rfmt sheetId="2" sqref="F29:H32" start="0" length="2147483647">
    <dxf>
      <font>
        <i/>
        <family val="1"/>
      </font>
    </dxf>
  </rfmt>
  <rcc rId="154" sId="2">
    <nc r="E29">
      <v>9052.6</v>
    </nc>
  </rcc>
  <rcc rId="155" sId="2">
    <nc r="D29">
      <v>5294.5</v>
    </nc>
  </rcc>
  <rdn rId="0" localSheetId="2" customView="1" name="Z_CAD9A2F3_16E0_49B7_B139_5BF265337A49_.wvu.Rows" hidden="1" oldHidden="1">
    <formula>'Часть 2'!$2:$2</formula>
  </rdn>
  <rdn rId="0" localSheetId="3" customView="1" name="Z_CAD9A2F3_16E0_49B7_B139_5BF265337A49_.wvu.PrintTitles" hidden="1" oldHidden="1">
    <formula>'Часть 3'!$2:$4</formula>
  </rdn>
  <rcv guid="{CAD9A2F3-16E0-49B7-B139-5BF265337A49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2">
    <nc r="E42">
      <v>83.47</v>
    </nc>
  </rcc>
  <rcc rId="159" sId="2">
    <nc r="D42">
      <v>83.47</v>
    </nc>
  </rcc>
  <rcc rId="160" sId="1" numFmtId="4">
    <nc r="D8">
      <v>74.7</v>
    </nc>
  </rcc>
  <rcc rId="161" sId="1" numFmtId="4">
    <nc r="E8">
      <v>74.5</v>
    </nc>
  </rcc>
  <rdn rId="0" localSheetId="2" customView="1" name="Z_9D0B7056_5318_4D5E_A1B6_B77D38AB2918_.wvu.Rows" hidden="1" oldHidden="1">
    <formula>'Часть 2'!$2:$2</formula>
  </rdn>
  <rdn rId="0" localSheetId="3" customView="1" name="Z_9D0B7056_5318_4D5E_A1B6_B77D38AB2918_.wvu.PrintTitles" hidden="1" oldHidden="1">
    <formula>'Часть 3'!$2:$4</formula>
  </rdn>
  <rcv guid="{9D0B7056-5318-4D5E-A1B6-B77D38AB291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3" numFmtId="4">
    <nc r="D17">
      <v>31.7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 numFmtId="4">
    <nc r="D11">
      <v>693570.5</v>
    </nc>
  </rcc>
  <rcc rId="8" sId="1" numFmtId="4">
    <nc r="D12">
      <v>93333.3</v>
    </nc>
  </rcc>
  <rcc rId="9" sId="1" numFmtId="4">
    <nc r="E11">
      <v>762583.6</v>
    </nc>
  </rcc>
  <rcc rId="10" sId="1" numFmtId="4">
    <nc r="E12">
      <v>94711.9</v>
    </nc>
  </rcc>
  <rcc rId="11" sId="1">
    <nc r="B2" t="inlineStr">
      <is>
        <t>Городской округ Архангельской области "Котлас"</t>
      </is>
    </nc>
  </rcc>
  <rdn rId="0" localSheetId="2" customView="1" name="Z_C028DC58_EDBE_4CDD_860D_AF4A52B46ECF_.wvu.Rows" hidden="1" oldHidden="1">
    <formula>'Часть 2'!$2:$2</formula>
  </rdn>
  <rdn rId="0" localSheetId="3" customView="1" name="Z_C028DC58_EDBE_4CDD_860D_AF4A52B46ECF_.wvu.PrintTitles" hidden="1" oldHidden="1">
    <formula>'Часть 3'!$2:$4</formula>
  </rdn>
  <rcv guid="{C028DC58-EDBE-4CDD-860D-AF4A52B46EC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3" numFmtId="4">
    <nc r="F17">
      <v>32.700000000000003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3" numFmtId="4">
    <nc r="D16">
      <v>173.7</v>
    </nc>
  </rcc>
  <rcc rId="16" sId="3" numFmtId="4">
    <nc r="E16">
      <v>19.3</v>
    </nc>
  </rcc>
  <rcc rId="17" sId="3" numFmtId="4">
    <nc r="F16">
      <v>166</v>
    </nc>
  </rcc>
  <rcft rId="1" sheetId="3"/>
  <rcc rId="18" sId="3" numFmtId="4">
    <nc r="G16">
      <v>19.5</v>
    </nc>
  </rcc>
  <rdn rId="0" localSheetId="2" customView="1" name="Z_C141B032_F0B6_4FAA_9DA9_9D90D2F81740_.wvu.Rows" hidden="1" oldHidden="1">
    <formula>'Часть 2'!$2:$2</formula>
  </rdn>
  <rdn rId="0" localSheetId="3" customView="1" name="Z_C141B032_F0B6_4FAA_9DA9_9D90D2F81740_.wvu.PrintTitles" hidden="1" oldHidden="1">
    <formula>'Часть 3'!$2:$4</formula>
  </rdn>
  <rcv guid="{C141B032-F0B6-4FAA-9DA9-9D90D2F8174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17">
    <dxf>
      <alignment horizontal="center"/>
    </dxf>
  </rfmt>
  <rfmt sheetId="3" sqref="F17">
    <dxf>
      <alignment vertical="center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 numFmtId="4">
    <oc r="D11">
      <v>693570.5</v>
    </oc>
    <nc r="D11">
      <v>786903.8</v>
    </nc>
  </rcc>
  <rcc rId="22" sId="1" numFmtId="4">
    <oc r="D12">
      <v>93333.3</v>
    </oc>
    <nc r="D12">
      <v>1919993</v>
    </nc>
  </rcc>
  <rcc rId="23" sId="1" numFmtId="4">
    <oc r="E11">
      <v>762583.6</v>
    </oc>
    <nc r="E11">
      <v>857295.5</v>
    </nc>
  </rcc>
  <rcc rId="24" sId="1" numFmtId="4">
    <oc r="E12">
      <v>94711.9</v>
    </oc>
    <nc r="E12">
      <v>2545082.1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4509E72-E2FD-4D99-ABDA-A665306F091B}" name="Жанна Леонидовна Черемхина" id="-1338636975" dateTime="2023-05-18T08:56:2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31" workbookViewId="0">
      <selection activeCell="F9" sqref="F9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97" t="s">
        <v>104</v>
      </c>
      <c r="C1" s="97"/>
      <c r="D1" s="97"/>
      <c r="E1" s="97"/>
      <c r="F1" s="97"/>
    </row>
    <row r="2" spans="1:6" ht="19.5" customHeight="1" x14ac:dyDescent="0.35">
      <c r="B2" s="96" t="s">
        <v>155</v>
      </c>
      <c r="C2" s="96"/>
      <c r="D2" s="96"/>
      <c r="E2" s="96"/>
    </row>
    <row r="3" spans="1:6" ht="14.25" customHeight="1" x14ac:dyDescent="0.25">
      <c r="B3" s="95" t="s">
        <v>23</v>
      </c>
      <c r="C3" s="95"/>
      <c r="D3" s="95"/>
      <c r="E3" s="95"/>
    </row>
    <row r="4" spans="1:6" ht="18.75" customHeight="1" x14ac:dyDescent="0.3">
      <c r="B4" s="93" t="s">
        <v>22</v>
      </c>
      <c r="C4" s="93"/>
      <c r="D4" s="93"/>
      <c r="E4" s="93"/>
    </row>
    <row r="6" spans="1:6" ht="15" customHeight="1" x14ac:dyDescent="0.25">
      <c r="A6" s="91" t="s">
        <v>24</v>
      </c>
      <c r="B6" s="91" t="s">
        <v>1</v>
      </c>
      <c r="C6" s="91" t="s">
        <v>2</v>
      </c>
      <c r="D6" s="94" t="s">
        <v>10</v>
      </c>
      <c r="E6" s="94"/>
      <c r="F6" s="91" t="s">
        <v>25</v>
      </c>
    </row>
    <row r="7" spans="1:6" ht="27.75" customHeight="1" thickBot="1" x14ac:dyDescent="0.3">
      <c r="A7" s="92"/>
      <c r="B7" s="92"/>
      <c r="C7" s="92"/>
      <c r="D7" s="8" t="s">
        <v>105</v>
      </c>
      <c r="E7" s="8" t="s">
        <v>106</v>
      </c>
      <c r="F7" s="92"/>
    </row>
    <row r="8" spans="1:6" ht="37.5" customHeight="1" thickBot="1" x14ac:dyDescent="0.3">
      <c r="A8" s="20" t="s">
        <v>31</v>
      </c>
      <c r="B8" s="9" t="s">
        <v>4</v>
      </c>
      <c r="C8" s="10" t="s">
        <v>3</v>
      </c>
      <c r="D8" s="31">
        <v>74.7</v>
      </c>
      <c r="E8" s="31">
        <v>74.5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0" t="s">
        <v>33</v>
      </c>
      <c r="B9" s="9" t="s">
        <v>11</v>
      </c>
      <c r="C9" s="10" t="s">
        <v>0</v>
      </c>
      <c r="D9" s="13">
        <f>D11+D12</f>
        <v>2706896.8</v>
      </c>
      <c r="E9" s="13">
        <f t="shared" ref="E9" si="0">E11+E12</f>
        <v>3402377.6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2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2" t="s">
        <v>35</v>
      </c>
      <c r="B11" s="2" t="s">
        <v>16</v>
      </c>
      <c r="C11" s="5" t="s">
        <v>0</v>
      </c>
      <c r="D11" s="32">
        <v>786903.8</v>
      </c>
      <c r="E11" s="32">
        <v>857295.5</v>
      </c>
      <c r="F11" s="16"/>
    </row>
    <row r="12" spans="1:6" ht="15.75" customHeight="1" thickBot="1" x14ac:dyDescent="0.3">
      <c r="A12" s="21" t="s">
        <v>37</v>
      </c>
      <c r="B12" s="11" t="s">
        <v>17</v>
      </c>
      <c r="C12" s="12" t="s">
        <v>0</v>
      </c>
      <c r="D12" s="33">
        <v>1919993</v>
      </c>
      <c r="E12" s="33">
        <v>2545082.1</v>
      </c>
      <c r="F12" s="17"/>
    </row>
    <row r="13" spans="1:6" ht="34.5" customHeight="1" x14ac:dyDescent="0.25">
      <c r="A13" s="20" t="s">
        <v>38</v>
      </c>
      <c r="B13" s="9" t="s">
        <v>5</v>
      </c>
      <c r="C13" s="10" t="s">
        <v>0</v>
      </c>
      <c r="D13" s="13">
        <f>D15+D16</f>
        <v>2776374.9</v>
      </c>
      <c r="E13" s="13">
        <f t="shared" ref="E13" si="1">E15+E16</f>
        <v>3353550.0999999996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2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2" t="s">
        <v>39</v>
      </c>
      <c r="B15" s="2" t="s">
        <v>18</v>
      </c>
      <c r="C15" s="5" t="s">
        <v>0</v>
      </c>
      <c r="D15" s="32">
        <v>1618832</v>
      </c>
      <c r="E15" s="32">
        <v>2129788.9</v>
      </c>
      <c r="F15" s="16"/>
    </row>
    <row r="16" spans="1:6" ht="15.75" thickBot="1" x14ac:dyDescent="0.3">
      <c r="A16" s="21" t="s">
        <v>40</v>
      </c>
      <c r="B16" s="11" t="s">
        <v>19</v>
      </c>
      <c r="C16" s="12" t="s">
        <v>0</v>
      </c>
      <c r="D16" s="33">
        <v>1157542.8999999999</v>
      </c>
      <c r="E16" s="33">
        <v>1223761.2</v>
      </c>
      <c r="F16" s="17"/>
    </row>
    <row r="17" spans="1:8" ht="39" customHeight="1" x14ac:dyDescent="0.25">
      <c r="A17" s="20" t="s">
        <v>43</v>
      </c>
      <c r="B17" s="9" t="s">
        <v>6</v>
      </c>
      <c r="C17" s="10" t="s">
        <v>0</v>
      </c>
      <c r="D17" s="13">
        <f>D9-D13</f>
        <v>-69478.100000000093</v>
      </c>
      <c r="E17" s="13">
        <f t="shared" ref="E17" si="2">E9-E13</f>
        <v>48827.500000000466</v>
      </c>
      <c r="F17" s="14"/>
    </row>
    <row r="18" spans="1:8" ht="51" customHeight="1" x14ac:dyDescent="0.25">
      <c r="A18" s="22" t="s">
        <v>44</v>
      </c>
      <c r="B18" s="2" t="s">
        <v>7</v>
      </c>
      <c r="C18" s="5" t="s">
        <v>0</v>
      </c>
      <c r="D18" s="6">
        <f>D20+D21+D22+D23+D24</f>
        <v>69478.100000000006</v>
      </c>
      <c r="E18" s="6">
        <f>E20+E21+E22+E23+E24</f>
        <v>-48827.5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35"/>
      <c r="B19" s="57" t="s">
        <v>21</v>
      </c>
      <c r="C19" s="36"/>
      <c r="D19" s="60"/>
      <c r="E19" s="60"/>
      <c r="F19" s="23"/>
    </row>
    <row r="20" spans="1:8" ht="38.25" customHeight="1" x14ac:dyDescent="0.25">
      <c r="A20" s="20" t="s">
        <v>45</v>
      </c>
      <c r="B20" s="9" t="s">
        <v>8</v>
      </c>
      <c r="C20" s="10" t="s">
        <v>0</v>
      </c>
      <c r="D20" s="56">
        <v>30000</v>
      </c>
      <c r="E20" s="56">
        <v>-130000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2" t="s">
        <v>46</v>
      </c>
      <c r="B21" s="2" t="s">
        <v>107</v>
      </c>
      <c r="C21" s="5" t="s">
        <v>0</v>
      </c>
      <c r="D21" s="59"/>
      <c r="E21" s="59">
        <v>90000</v>
      </c>
      <c r="F21" s="15"/>
    </row>
    <row r="22" spans="1:8" ht="58.5" customHeight="1" x14ac:dyDescent="0.25">
      <c r="A22" s="22" t="s">
        <v>47</v>
      </c>
      <c r="B22" s="2" t="s">
        <v>14</v>
      </c>
      <c r="C22" s="5" t="s">
        <v>0</v>
      </c>
      <c r="D22" s="32"/>
      <c r="E22" s="32"/>
      <c r="F22" s="15"/>
    </row>
    <row r="23" spans="1:8" x14ac:dyDescent="0.25">
      <c r="A23" s="22" t="s">
        <v>48</v>
      </c>
      <c r="B23" s="2" t="s">
        <v>13</v>
      </c>
      <c r="C23" s="5" t="s">
        <v>0</v>
      </c>
      <c r="D23" s="32"/>
      <c r="E23" s="32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1" t="s">
        <v>49</v>
      </c>
      <c r="B24" s="24" t="s">
        <v>9</v>
      </c>
      <c r="C24" s="12" t="s">
        <v>0</v>
      </c>
      <c r="D24" s="33">
        <v>39478.1</v>
      </c>
      <c r="E24" s="33">
        <v>-8827.5</v>
      </c>
      <c r="F24" s="61"/>
    </row>
    <row r="25" spans="1:8" ht="55.5" customHeight="1" x14ac:dyDescent="0.25">
      <c r="A25" s="38" t="s">
        <v>50</v>
      </c>
      <c r="B25" s="39" t="s">
        <v>12</v>
      </c>
      <c r="C25" s="40" t="s">
        <v>0</v>
      </c>
      <c r="D25" s="58">
        <v>210000</v>
      </c>
      <c r="E25" s="58">
        <v>170000</v>
      </c>
      <c r="F25" s="54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2"/>
      <c r="B26" s="3" t="s">
        <v>21</v>
      </c>
      <c r="C26" s="5"/>
      <c r="D26" s="32"/>
      <c r="E26" s="32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2" t="s">
        <v>51</v>
      </c>
      <c r="B27" s="3" t="s">
        <v>26</v>
      </c>
      <c r="C27" s="4" t="s">
        <v>0</v>
      </c>
      <c r="D27" s="32"/>
      <c r="E27" s="32">
        <v>90000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2" t="s">
        <v>52</v>
      </c>
      <c r="B28" s="3" t="s">
        <v>27</v>
      </c>
      <c r="C28" s="4" t="s">
        <v>0</v>
      </c>
      <c r="D28" s="32">
        <v>210000</v>
      </c>
      <c r="E28" s="32">
        <v>80000</v>
      </c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35" t="s">
        <v>53</v>
      </c>
      <c r="B29" s="57" t="s">
        <v>65</v>
      </c>
      <c r="C29" s="62" t="s">
        <v>0</v>
      </c>
      <c r="D29" s="37"/>
      <c r="E29" s="37"/>
      <c r="F29" s="23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0" t="s">
        <v>54</v>
      </c>
      <c r="B30" s="9" t="s">
        <v>144</v>
      </c>
      <c r="C30" s="63" t="s">
        <v>112</v>
      </c>
      <c r="D30" s="98" t="s">
        <v>157</v>
      </c>
      <c r="E30" s="98"/>
      <c r="F30" s="14"/>
    </row>
    <row r="31" spans="1:8" ht="45.75" thickBot="1" x14ac:dyDescent="0.3">
      <c r="A31" s="21" t="s">
        <v>55</v>
      </c>
      <c r="B31" s="11" t="s">
        <v>145</v>
      </c>
      <c r="C31" s="64"/>
      <c r="D31" s="99"/>
      <c r="E31" s="99"/>
      <c r="F31" s="53" t="s">
        <v>113</v>
      </c>
    </row>
  </sheetData>
  <customSheetViews>
    <customSheetView guid="{9D0B7056-5318-4D5E-A1B6-B77D38AB2918}" fitToPage="1" topLeftCell="A31">
      <selection activeCell="F9" sqref="F9"/>
      <pageMargins left="0.39370078740157483" right="0.39370078740157483" top="0.42" bottom="0.35" header="0.31496062992125984" footer="0.31496062992125984"/>
      <pageSetup paperSize="9" scale="74" fitToHeight="4" orientation="portrait" r:id="rId1"/>
    </customSheetView>
    <customSheetView guid="{60D73864-09FE-4F43-BCAF-1F7ABA1C7354}" fitToPage="1" topLeftCell="A25">
      <selection activeCell="B1" sqref="B1:F1"/>
      <pageMargins left="0.39370078740157483" right="0.39370078740157483" top="0.42" bottom="0.35" header="0.31496062992125984" footer="0.31496062992125984"/>
      <pageSetup paperSize="9" scale="74" fitToHeight="4" orientation="portrait" r:id="rId2"/>
    </customSheetView>
    <customSheetView guid="{C141B032-F0B6-4FAA-9DA9-9D90D2F81740}" fitToPage="1" topLeftCell="A25">
      <selection activeCell="B1" sqref="B1:F1"/>
      <pageMargins left="0.39370078740157483" right="0.39370078740157483" top="0.42" bottom="0.35" header="0.31496062992125984" footer="0.31496062992125984"/>
      <pageSetup paperSize="9" scale="74" fitToHeight="4" orientation="portrait" r:id="rId3"/>
    </customSheetView>
    <customSheetView guid="{4CB170F6-9957-4A84-A618-1684596AD639}" fitToPage="1" topLeftCell="A13">
      <selection activeCell="E25" sqref="E25"/>
      <pageMargins left="0.39370078740157483" right="0.39370078740157483" top="0.42" bottom="0.35" header="0.31496062992125984" footer="0.31496062992125984"/>
      <pageSetup paperSize="9" scale="74" fitToHeight="4" orientation="portrait" r:id="rId4"/>
    </customSheetView>
    <customSheetView guid="{AEDAC628-9C66-4F29-8C16-CA8111DD10DE}" fitToPage="1" topLeftCell="A25">
      <selection activeCell="B1" sqref="B1:F1"/>
      <pageMargins left="0.39370078740157483" right="0.39370078740157483" top="0.42" bottom="0.35" header="0.31496062992125984" footer="0.31496062992125984"/>
      <pageSetup paperSize="9" scale="74" fitToHeight="4" orientation="portrait" r:id="rId5"/>
    </customSheetView>
    <customSheetView guid="{F6F9EA85-E8EC-48DB-80D7-7F9D3C115052}" fitToPage="1" topLeftCell="A25">
      <selection activeCell="B1" sqref="B1:F1"/>
      <pageMargins left="0.39370078740157483" right="0.39370078740157483" top="0.42" bottom="0.35" header="0.31496062992125984" footer="0.31496062992125984"/>
      <pageSetup paperSize="9" scale="74" fitToHeight="4" orientation="portrait" r:id="rId6"/>
    </customSheetView>
    <customSheetView guid="{CAD9A2F3-16E0-49B7-B139-5BF265337A49}" fitToPage="1" topLeftCell="A7">
      <selection activeCell="F11" sqref="F11"/>
      <pageMargins left="0.39370078740157483" right="0.39370078740157483" top="0.42" bottom="0.35" header="0.31496062992125984" footer="0.31496062992125984"/>
      <pageSetup paperSize="9" scale="74" fitToHeight="4" orientation="portrait" r:id="rId7"/>
    </customSheetView>
    <customSheetView guid="{C028DC58-EDBE-4CDD-860D-AF4A52B46ECF}" fitToPage="1">
      <selection activeCell="B2" sqref="B2:E2"/>
      <pageMargins left="0.39370078740157483" right="0.39370078740157483" top="0.42" bottom="0.35" header="0.31496062992125984" footer="0.31496062992125984"/>
      <pageSetup paperSize="9" scale="74" fitToHeight="4" orientation="portrait" r:id="rId8"/>
    </customSheetView>
  </customSheetViews>
  <mergeCells count="11">
    <mergeCell ref="B3:E3"/>
    <mergeCell ref="B2:E2"/>
    <mergeCell ref="B1:F1"/>
    <mergeCell ref="D30:E30"/>
    <mergeCell ref="D31:E31"/>
    <mergeCell ref="F6:F7"/>
    <mergeCell ref="A6:A7"/>
    <mergeCell ref="B4:E4"/>
    <mergeCell ref="B6:B7"/>
    <mergeCell ref="C6:C7"/>
    <mergeCell ref="D6:E6"/>
  </mergeCells>
  <pageMargins left="0.39370078740157483" right="0.39370078740157483" top="0.42" bottom="0.35" header="0.31496062992125984" footer="0.31496062992125984"/>
  <pageSetup paperSize="9" scale="74" fitToHeight="4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7" zoomScaleNormal="100" workbookViewId="0">
      <selection activeCell="E46" sqref="E46"/>
    </sheetView>
  </sheetViews>
  <sheetFormatPr defaultRowHeight="18.75" x14ac:dyDescent="0.3"/>
  <cols>
    <col min="1" max="1" width="9" style="52" customWidth="1"/>
    <col min="2" max="2" width="79.42578125" style="45" customWidth="1"/>
    <col min="3" max="3" width="11.5703125" style="48" customWidth="1"/>
    <col min="4" max="4" width="8.85546875" style="45" customWidth="1"/>
    <col min="5" max="5" width="9.7109375" style="45" customWidth="1"/>
    <col min="6" max="16384" width="9.140625" style="45"/>
  </cols>
  <sheetData>
    <row r="1" spans="1:6" ht="17.25" customHeight="1" x14ac:dyDescent="0.3">
      <c r="A1" s="93" t="s">
        <v>115</v>
      </c>
      <c r="B1" s="93"/>
      <c r="C1" s="93"/>
      <c r="D1" s="93"/>
      <c r="E1" s="65"/>
      <c r="F1" s="65"/>
    </row>
    <row r="2" spans="1:6" ht="7.5" hidden="1" customHeight="1" x14ac:dyDescent="0.3">
      <c r="A2" s="100"/>
      <c r="B2" s="100"/>
      <c r="C2" s="100"/>
      <c r="D2" s="100"/>
      <c r="E2" s="100"/>
    </row>
    <row r="3" spans="1:6" ht="27" customHeight="1" x14ac:dyDescent="0.3">
      <c r="A3" s="101" t="s">
        <v>24</v>
      </c>
      <c r="B3" s="102" t="s">
        <v>1</v>
      </c>
      <c r="C3" s="103" t="s">
        <v>116</v>
      </c>
      <c r="D3" s="104" t="s">
        <v>66</v>
      </c>
      <c r="E3" s="105"/>
    </row>
    <row r="4" spans="1:6" s="55" customFormat="1" ht="21.75" customHeight="1" x14ac:dyDescent="0.3">
      <c r="A4" s="101"/>
      <c r="B4" s="102"/>
      <c r="C4" s="103"/>
      <c r="D4" s="66" t="s">
        <v>117</v>
      </c>
      <c r="E4" s="66" t="s">
        <v>106</v>
      </c>
    </row>
    <row r="5" spans="1:6" s="55" customFormat="1" ht="21.75" customHeight="1" x14ac:dyDescent="0.3">
      <c r="A5" s="67" t="s">
        <v>67</v>
      </c>
      <c r="B5" s="68" t="s">
        <v>68</v>
      </c>
      <c r="C5" s="69"/>
      <c r="D5" s="70"/>
      <c r="E5" s="70"/>
    </row>
    <row r="6" spans="1:6" x14ac:dyDescent="0.3">
      <c r="A6" s="71" t="s">
        <v>69</v>
      </c>
      <c r="B6" s="72" t="s">
        <v>118</v>
      </c>
      <c r="C6" s="66" t="s">
        <v>0</v>
      </c>
      <c r="D6" s="73">
        <f>D7+D16+D21</f>
        <v>2706896.8</v>
      </c>
      <c r="E6" s="73">
        <f>E7+E16+E21</f>
        <v>3402377.6</v>
      </c>
    </row>
    <row r="7" spans="1:6" x14ac:dyDescent="0.3">
      <c r="A7" s="71" t="s">
        <v>70</v>
      </c>
      <c r="B7" s="72" t="s">
        <v>71</v>
      </c>
      <c r="C7" s="66" t="s">
        <v>0</v>
      </c>
      <c r="D7" s="74">
        <v>693570.5</v>
      </c>
      <c r="E7" s="74">
        <v>762583.6</v>
      </c>
    </row>
    <row r="8" spans="1:6" ht="13.5" customHeight="1" x14ac:dyDescent="0.3">
      <c r="A8" s="71"/>
      <c r="B8" s="75" t="s">
        <v>21</v>
      </c>
      <c r="C8" s="66"/>
      <c r="D8" s="74"/>
      <c r="E8" s="74"/>
    </row>
    <row r="9" spans="1:6" ht="21.75" customHeight="1" x14ac:dyDescent="0.3">
      <c r="A9" s="76" t="s">
        <v>72</v>
      </c>
      <c r="B9" s="75" t="s">
        <v>102</v>
      </c>
      <c r="C9" s="77" t="s">
        <v>0</v>
      </c>
      <c r="D9" s="74">
        <v>535483.4</v>
      </c>
      <c r="E9" s="74">
        <v>597318.80000000005</v>
      </c>
    </row>
    <row r="10" spans="1:6" x14ac:dyDescent="0.3">
      <c r="A10" s="76" t="s">
        <v>73</v>
      </c>
      <c r="B10" s="75" t="s">
        <v>119</v>
      </c>
      <c r="C10" s="77" t="s">
        <v>0</v>
      </c>
      <c r="D10" s="78">
        <f>77663.1-32896.4</f>
        <v>44766.700000000004</v>
      </c>
      <c r="E10" s="78">
        <f>73340.8-44780.4</f>
        <v>28560.400000000001</v>
      </c>
    </row>
    <row r="11" spans="1:6" ht="30" customHeight="1" x14ac:dyDescent="0.3">
      <c r="A11" s="76"/>
      <c r="B11" s="75" t="s">
        <v>120</v>
      </c>
      <c r="C11" s="77" t="s">
        <v>0</v>
      </c>
      <c r="D11" s="78">
        <v>26741.5</v>
      </c>
      <c r="E11" s="78">
        <v>29064.3</v>
      </c>
    </row>
    <row r="12" spans="1:6" x14ac:dyDescent="0.3">
      <c r="A12" s="76" t="s">
        <v>74</v>
      </c>
      <c r="B12" s="75" t="s">
        <v>75</v>
      </c>
      <c r="C12" s="77" t="s">
        <v>0</v>
      </c>
      <c r="D12" s="78">
        <v>36563.300000000003</v>
      </c>
      <c r="E12" s="78">
        <v>42166.5</v>
      </c>
    </row>
    <row r="13" spans="1:6" x14ac:dyDescent="0.3">
      <c r="A13" s="76" t="s">
        <v>76</v>
      </c>
      <c r="B13" s="75" t="s">
        <v>77</v>
      </c>
      <c r="C13" s="77" t="s">
        <v>0</v>
      </c>
      <c r="D13" s="78">
        <v>19096.599999999999</v>
      </c>
      <c r="E13" s="78">
        <v>23346.3</v>
      </c>
    </row>
    <row r="14" spans="1:6" ht="30.75" customHeight="1" x14ac:dyDescent="0.3">
      <c r="A14" s="71" t="s">
        <v>78</v>
      </c>
      <c r="B14" s="72" t="s">
        <v>121</v>
      </c>
      <c r="C14" s="66" t="s">
        <v>103</v>
      </c>
      <c r="D14" s="78">
        <f>D15</f>
        <v>32896.400000000001</v>
      </c>
      <c r="E14" s="78">
        <f>E15</f>
        <v>44780.4</v>
      </c>
    </row>
    <row r="15" spans="1:6" ht="30" x14ac:dyDescent="0.3">
      <c r="A15" s="71"/>
      <c r="B15" s="79" t="s">
        <v>156</v>
      </c>
      <c r="C15" s="77" t="s">
        <v>0</v>
      </c>
      <c r="D15" s="78">
        <v>32896.400000000001</v>
      </c>
      <c r="E15" s="78">
        <v>44780.4</v>
      </c>
    </row>
    <row r="16" spans="1:6" x14ac:dyDescent="0.3">
      <c r="A16" s="71" t="s">
        <v>83</v>
      </c>
      <c r="B16" s="72" t="s">
        <v>79</v>
      </c>
      <c r="C16" s="66" t="s">
        <v>0</v>
      </c>
      <c r="D16" s="74">
        <v>93333.3</v>
      </c>
      <c r="E16" s="74">
        <v>94711.9</v>
      </c>
    </row>
    <row r="17" spans="1:8" ht="12.75" customHeight="1" x14ac:dyDescent="0.3">
      <c r="A17" s="71"/>
      <c r="B17" s="80" t="s">
        <v>21</v>
      </c>
      <c r="C17" s="66"/>
      <c r="D17" s="74"/>
      <c r="E17" s="74"/>
    </row>
    <row r="18" spans="1:8" ht="37.5" customHeight="1" x14ac:dyDescent="0.3">
      <c r="A18" s="76" t="s">
        <v>122</v>
      </c>
      <c r="B18" s="79" t="s">
        <v>80</v>
      </c>
      <c r="C18" s="77" t="s">
        <v>0</v>
      </c>
      <c r="D18" s="78">
        <v>51090.7</v>
      </c>
      <c r="E18" s="78">
        <v>77102.7</v>
      </c>
    </row>
    <row r="19" spans="1:8" ht="45.75" customHeight="1" x14ac:dyDescent="0.3">
      <c r="A19" s="71"/>
      <c r="B19" s="79" t="s">
        <v>81</v>
      </c>
      <c r="C19" s="77" t="s">
        <v>0</v>
      </c>
      <c r="D19" s="78">
        <v>18763.3</v>
      </c>
      <c r="E19" s="78">
        <v>37435.9</v>
      </c>
    </row>
    <row r="20" spans="1:8" ht="21" customHeight="1" x14ac:dyDescent="0.3">
      <c r="A20" s="76" t="s">
        <v>123</v>
      </c>
      <c r="B20" s="79" t="s">
        <v>82</v>
      </c>
      <c r="C20" s="77" t="s">
        <v>0</v>
      </c>
      <c r="D20" s="78">
        <v>12015.8</v>
      </c>
      <c r="E20" s="78">
        <v>7599.2</v>
      </c>
    </row>
    <row r="21" spans="1:8" ht="30" x14ac:dyDescent="0.3">
      <c r="A21" s="71" t="s">
        <v>84</v>
      </c>
      <c r="B21" s="81" t="s">
        <v>124</v>
      </c>
      <c r="C21" s="66" t="s">
        <v>0</v>
      </c>
      <c r="D21" s="73">
        <f>D23+D25+D26+D27</f>
        <v>1919993</v>
      </c>
      <c r="E21" s="73">
        <f>E23+E25+E26+E27</f>
        <v>2545082.1</v>
      </c>
    </row>
    <row r="22" spans="1:8" ht="14.25" customHeight="1" x14ac:dyDescent="0.3">
      <c r="A22" s="71"/>
      <c r="B22" s="82" t="s">
        <v>15</v>
      </c>
      <c r="C22" s="66"/>
      <c r="D22" s="74"/>
      <c r="E22" s="74"/>
    </row>
    <row r="23" spans="1:8" ht="15.75" customHeight="1" x14ac:dyDescent="0.3">
      <c r="A23" s="76" t="s">
        <v>125</v>
      </c>
      <c r="B23" s="75" t="s">
        <v>126</v>
      </c>
      <c r="C23" s="77" t="s">
        <v>0</v>
      </c>
      <c r="D23" s="74">
        <v>1932434.3</v>
      </c>
      <c r="E23" s="74">
        <v>2541573.5</v>
      </c>
    </row>
    <row r="24" spans="1:8" ht="15.75" customHeight="1" x14ac:dyDescent="0.3">
      <c r="A24" s="76"/>
      <c r="B24" s="80" t="s">
        <v>127</v>
      </c>
      <c r="C24" s="77" t="s">
        <v>0</v>
      </c>
      <c r="D24" s="74">
        <v>1128656.6000000001</v>
      </c>
      <c r="E24" s="74">
        <v>1247965.8</v>
      </c>
    </row>
    <row r="25" spans="1:8" ht="18.75" customHeight="1" x14ac:dyDescent="0.3">
      <c r="A25" s="76" t="s">
        <v>128</v>
      </c>
      <c r="B25" s="75" t="s">
        <v>129</v>
      </c>
      <c r="C25" s="77" t="s">
        <v>0</v>
      </c>
      <c r="D25" s="78">
        <v>1171.2</v>
      </c>
      <c r="E25" s="78">
        <v>2574.6999999999998</v>
      </c>
    </row>
    <row r="26" spans="1:8" ht="28.5" customHeight="1" x14ac:dyDescent="0.3">
      <c r="A26" s="76" t="s">
        <v>130</v>
      </c>
      <c r="B26" s="75" t="s">
        <v>131</v>
      </c>
      <c r="C26" s="77" t="s">
        <v>0</v>
      </c>
      <c r="D26" s="78">
        <v>2977.3</v>
      </c>
      <c r="E26" s="78">
        <v>344.1</v>
      </c>
    </row>
    <row r="27" spans="1:8" ht="30.75" customHeight="1" x14ac:dyDescent="0.3">
      <c r="A27" s="76" t="s">
        <v>132</v>
      </c>
      <c r="B27" s="75" t="s">
        <v>133</v>
      </c>
      <c r="C27" s="77" t="s">
        <v>0</v>
      </c>
      <c r="D27" s="78">
        <v>-16589.8</v>
      </c>
      <c r="E27" s="78">
        <v>589.79999999999995</v>
      </c>
    </row>
    <row r="28" spans="1:8" ht="32.25" customHeight="1" x14ac:dyDescent="0.3">
      <c r="A28" s="71" t="s">
        <v>86</v>
      </c>
      <c r="B28" s="83" t="s">
        <v>134</v>
      </c>
      <c r="C28" s="66" t="s">
        <v>0</v>
      </c>
      <c r="D28" s="74">
        <v>20081.599999999999</v>
      </c>
      <c r="E28" s="74">
        <v>31874.5</v>
      </c>
    </row>
    <row r="29" spans="1:8" ht="21" customHeight="1" x14ac:dyDescent="0.3">
      <c r="A29" s="76"/>
      <c r="B29" s="75" t="s">
        <v>85</v>
      </c>
      <c r="C29" s="77" t="s">
        <v>0</v>
      </c>
      <c r="D29" s="78">
        <v>5294.5</v>
      </c>
      <c r="E29" s="78">
        <v>9052.6</v>
      </c>
      <c r="F29" s="89"/>
      <c r="G29" s="89"/>
      <c r="H29" s="89"/>
    </row>
    <row r="30" spans="1:8" ht="33.75" customHeight="1" x14ac:dyDescent="0.3">
      <c r="A30" s="71" t="s">
        <v>87</v>
      </c>
      <c r="B30" s="83" t="s">
        <v>88</v>
      </c>
      <c r="C30" s="66" t="s">
        <v>0</v>
      </c>
      <c r="D30" s="74">
        <v>8224.2999999999993</v>
      </c>
      <c r="E30" s="74">
        <v>5398.7</v>
      </c>
      <c r="F30" s="89"/>
      <c r="G30" s="89"/>
      <c r="H30" s="89"/>
    </row>
    <row r="31" spans="1:8" s="84" customFormat="1" ht="45.75" x14ac:dyDescent="0.3">
      <c r="A31" s="71" t="s">
        <v>89</v>
      </c>
      <c r="B31" s="83" t="s">
        <v>135</v>
      </c>
      <c r="C31" s="66" t="s">
        <v>0</v>
      </c>
      <c r="D31" s="74">
        <v>618666.80000000005</v>
      </c>
      <c r="E31" s="74">
        <v>491881.6</v>
      </c>
      <c r="F31" s="90"/>
      <c r="G31" s="90"/>
      <c r="H31" s="90"/>
    </row>
    <row r="32" spans="1:8" x14ac:dyDescent="0.3">
      <c r="A32" s="76"/>
      <c r="B32" s="75" t="s">
        <v>90</v>
      </c>
      <c r="C32" s="77" t="s">
        <v>0</v>
      </c>
      <c r="D32" s="78"/>
      <c r="E32" s="78"/>
      <c r="F32" s="89" t="s">
        <v>158</v>
      </c>
      <c r="G32" s="89"/>
      <c r="H32" s="89"/>
    </row>
    <row r="33" spans="1:5" ht="33.75" customHeight="1" x14ac:dyDescent="0.3">
      <c r="A33" s="71" t="s">
        <v>91</v>
      </c>
      <c r="B33" s="72" t="s">
        <v>93</v>
      </c>
      <c r="C33" s="66" t="s">
        <v>0</v>
      </c>
      <c r="D33" s="74">
        <v>1222.8</v>
      </c>
      <c r="E33" s="74">
        <v>5866.6</v>
      </c>
    </row>
    <row r="34" spans="1:5" ht="44.25" customHeight="1" x14ac:dyDescent="0.3">
      <c r="A34" s="71" t="s">
        <v>92</v>
      </c>
      <c r="B34" s="72" t="s">
        <v>136</v>
      </c>
      <c r="C34" s="66" t="s">
        <v>0</v>
      </c>
      <c r="D34" s="74">
        <v>17827.400000000001</v>
      </c>
      <c r="E34" s="74">
        <v>3186.8</v>
      </c>
    </row>
    <row r="35" spans="1:5" ht="34.5" customHeight="1" x14ac:dyDescent="0.3">
      <c r="A35" s="71" t="s">
        <v>94</v>
      </c>
      <c r="B35" s="72" t="s">
        <v>137</v>
      </c>
      <c r="C35" s="66" t="s">
        <v>0</v>
      </c>
      <c r="D35" s="73">
        <f>D36+D37</f>
        <v>21971</v>
      </c>
      <c r="E35" s="73">
        <f>E36+E37</f>
        <v>25127</v>
      </c>
    </row>
    <row r="36" spans="1:5" s="46" customFormat="1" ht="18" customHeight="1" x14ac:dyDescent="0.3">
      <c r="A36" s="76" t="s">
        <v>138</v>
      </c>
      <c r="B36" s="75" t="s">
        <v>97</v>
      </c>
      <c r="C36" s="77" t="s">
        <v>0</v>
      </c>
      <c r="D36" s="78">
        <v>18761</v>
      </c>
      <c r="E36" s="78">
        <v>20880</v>
      </c>
    </row>
    <row r="37" spans="1:5" s="46" customFormat="1" x14ac:dyDescent="0.3">
      <c r="A37" s="76" t="s">
        <v>139</v>
      </c>
      <c r="B37" s="75" t="s">
        <v>98</v>
      </c>
      <c r="C37" s="77" t="s">
        <v>0</v>
      </c>
      <c r="D37" s="78">
        <f>155+3055</f>
        <v>3210</v>
      </c>
      <c r="E37" s="78">
        <f>1308+2939</f>
        <v>4247</v>
      </c>
    </row>
    <row r="38" spans="1:5" s="46" customFormat="1" ht="45" x14ac:dyDescent="0.3">
      <c r="A38" s="85" t="s">
        <v>95</v>
      </c>
      <c r="B38" s="72" t="s">
        <v>140</v>
      </c>
      <c r="C38" s="66" t="s">
        <v>0</v>
      </c>
      <c r="D38" s="73">
        <f>D39+D40</f>
        <v>0</v>
      </c>
      <c r="E38" s="73">
        <f>E39+E40</f>
        <v>7</v>
      </c>
    </row>
    <row r="39" spans="1:5" s="46" customFormat="1" x14ac:dyDescent="0.3">
      <c r="A39" s="76" t="s">
        <v>141</v>
      </c>
      <c r="B39" s="75" t="s">
        <v>97</v>
      </c>
      <c r="C39" s="77" t="s">
        <v>0</v>
      </c>
      <c r="D39" s="78">
        <v>0</v>
      </c>
      <c r="E39" s="78">
        <v>0</v>
      </c>
    </row>
    <row r="40" spans="1:5" s="46" customFormat="1" x14ac:dyDescent="0.3">
      <c r="A40" s="76" t="s">
        <v>142</v>
      </c>
      <c r="B40" s="75" t="s">
        <v>98</v>
      </c>
      <c r="C40" s="77" t="s">
        <v>0</v>
      </c>
      <c r="D40" s="78">
        <v>0</v>
      </c>
      <c r="E40" s="78">
        <v>7</v>
      </c>
    </row>
    <row r="41" spans="1:5" ht="47.25" customHeight="1" x14ac:dyDescent="0.3">
      <c r="A41" s="71" t="s">
        <v>96</v>
      </c>
      <c r="B41" s="72" t="s">
        <v>143</v>
      </c>
      <c r="C41" s="66" t="s">
        <v>0</v>
      </c>
      <c r="D41" s="86">
        <v>0</v>
      </c>
      <c r="E41" s="86">
        <v>0</v>
      </c>
    </row>
    <row r="42" spans="1:5" x14ac:dyDescent="0.3">
      <c r="A42" s="71" t="s">
        <v>99</v>
      </c>
      <c r="B42" s="72" t="s">
        <v>100</v>
      </c>
      <c r="C42" s="66" t="s">
        <v>101</v>
      </c>
      <c r="D42" s="78">
        <v>83.47</v>
      </c>
      <c r="E42" s="78">
        <v>83.47</v>
      </c>
    </row>
    <row r="43" spans="1:5" x14ac:dyDescent="0.3">
      <c r="A43" s="47"/>
    </row>
    <row r="44" spans="1:5" x14ac:dyDescent="0.3">
      <c r="A44" s="47"/>
    </row>
    <row r="45" spans="1:5" x14ac:dyDescent="0.3">
      <c r="A45" s="47"/>
    </row>
    <row r="46" spans="1:5" x14ac:dyDescent="0.3">
      <c r="A46" s="45"/>
      <c r="B46" s="49"/>
      <c r="C46" s="50"/>
      <c r="D46" s="49"/>
    </row>
    <row r="47" spans="1:5" x14ac:dyDescent="0.3">
      <c r="A47" s="51"/>
      <c r="B47" s="49"/>
    </row>
  </sheetData>
  <customSheetViews>
    <customSheetView guid="{9D0B7056-5318-4D5E-A1B6-B77D38AB2918}" hiddenRows="1" topLeftCell="A37">
      <selection activeCell="E46" sqref="E46"/>
      <pageMargins left="0.44" right="0.15748031496062992" top="0.35433070866141736" bottom="0.15748031496062992" header="0.15748031496062992" footer="0.15748031496062992"/>
      <pageSetup paperSize="9" scale="80" orientation="portrait" r:id="rId1"/>
    </customSheetView>
    <customSheetView guid="{60D73864-09FE-4F43-BCAF-1F7ABA1C7354}" hiddenRows="1" topLeftCell="A25">
      <selection activeCell="B47" sqref="B47"/>
      <pageMargins left="0.44" right="0.15748031496062992" top="0.35433070866141736" bottom="0.15748031496062992" header="0.15748031496062992" footer="0.15748031496062992"/>
      <pageSetup paperSize="9" scale="80" orientation="portrait" r:id="rId2"/>
    </customSheetView>
    <customSheetView guid="{C141B032-F0B6-4FAA-9DA9-9D90D2F81740}" hiddenRows="1">
      <selection activeCell="I39" sqref="I39"/>
      <pageMargins left="0.44" right="0.15748031496062992" top="0.35433070866141736" bottom="0.15748031496062992" header="0.15748031496062992" footer="0.15748031496062992"/>
      <pageSetup paperSize="9" scale="80" orientation="portrait" r:id="rId3"/>
    </customSheetView>
    <customSheetView guid="{4CB170F6-9957-4A84-A618-1684596AD639}" hiddenRows="1" topLeftCell="A22">
      <selection activeCell="B47" sqref="B47"/>
      <pageMargins left="0.44" right="0.15748031496062992" top="0.35433070866141736" bottom="0.15748031496062992" header="0.15748031496062992" footer="0.15748031496062992"/>
      <pageSetup paperSize="9" scale="80" orientation="portrait" r:id="rId4"/>
    </customSheetView>
    <customSheetView guid="{AEDAC628-9C66-4F29-8C16-CA8111DD10DE}" hiddenRows="1">
      <selection activeCell="B47" sqref="B47"/>
      <pageMargins left="0.44" right="0.15748031496062992" top="0.35433070866141736" bottom="0.15748031496062992" header="0.15748031496062992" footer="0.15748031496062992"/>
      <pageSetup paperSize="9" scale="80" orientation="portrait" r:id="rId5"/>
    </customSheetView>
    <customSheetView guid="{F6F9EA85-E8EC-48DB-80D7-7F9D3C115052}" hiddenRows="1" topLeftCell="A25">
      <selection activeCell="B47" sqref="B47"/>
      <pageMargins left="0.44" right="0.15748031496062992" top="0.35433070866141736" bottom="0.15748031496062992" header="0.15748031496062992" footer="0.15748031496062992"/>
      <pageSetup paperSize="9" scale="80" orientation="portrait" r:id="rId6"/>
    </customSheetView>
    <customSheetView guid="{CAD9A2F3-16E0-49B7-B139-5BF265337A49}" hiddenRows="1" topLeftCell="A22">
      <selection activeCell="D35" sqref="D35"/>
      <pageMargins left="0.44" right="0.15748031496062992" top="0.35433070866141736" bottom="0.15748031496062992" header="0.15748031496062992" footer="0.15748031496062992"/>
      <pageSetup paperSize="9" scale="80" orientation="portrait" r:id="rId7"/>
    </customSheetView>
    <customSheetView guid="{C028DC58-EDBE-4CDD-860D-AF4A52B46ECF}" hiddenRows="1" topLeftCell="A19">
      <selection activeCell="D28" sqref="D28"/>
      <pageMargins left="0.44" right="0.15748031496062992" top="0.35433070866141736" bottom="0.15748031496062992" header="0.15748031496062992" footer="0.15748031496062992"/>
      <pageSetup paperSize="9" scale="80" orientation="portrait" r:id="rId8"/>
    </customSheetView>
  </customSheetViews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E17" sqref="E17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06" t="s">
        <v>56</v>
      </c>
      <c r="C1" s="106"/>
      <c r="D1" s="106"/>
      <c r="E1" s="106"/>
      <c r="F1" s="106"/>
      <c r="G1" s="106"/>
      <c r="H1" s="106"/>
    </row>
    <row r="2" spans="1:8" ht="15" customHeight="1" x14ac:dyDescent="0.25">
      <c r="A2" s="91" t="s">
        <v>24</v>
      </c>
      <c r="B2" s="91" t="s">
        <v>1</v>
      </c>
      <c r="C2" s="91" t="s">
        <v>2</v>
      </c>
      <c r="D2" s="107" t="s">
        <v>10</v>
      </c>
      <c r="E2" s="108"/>
      <c r="F2" s="108"/>
      <c r="G2" s="109"/>
      <c r="H2" s="91" t="s">
        <v>25</v>
      </c>
    </row>
    <row r="3" spans="1:8" x14ac:dyDescent="0.25">
      <c r="A3" s="91"/>
      <c r="B3" s="91"/>
      <c r="C3" s="91"/>
      <c r="D3" s="107" t="s">
        <v>108</v>
      </c>
      <c r="E3" s="109"/>
      <c r="F3" s="107" t="s">
        <v>109</v>
      </c>
      <c r="G3" s="109"/>
      <c r="H3" s="91"/>
    </row>
    <row r="4" spans="1:8" ht="45.75" thickBot="1" x14ac:dyDescent="0.3">
      <c r="A4" s="92"/>
      <c r="B4" s="92"/>
      <c r="C4" s="92"/>
      <c r="D4" s="8" t="s">
        <v>28</v>
      </c>
      <c r="E4" s="8" t="s">
        <v>18</v>
      </c>
      <c r="F4" s="8" t="s">
        <v>28</v>
      </c>
      <c r="G4" s="8" t="s">
        <v>18</v>
      </c>
      <c r="H4" s="92"/>
    </row>
    <row r="5" spans="1:8" ht="48.75" customHeight="1" x14ac:dyDescent="0.25">
      <c r="A5" s="25"/>
      <c r="B5" s="26" t="s">
        <v>29</v>
      </c>
      <c r="C5" s="27"/>
      <c r="D5" s="28" t="s">
        <v>32</v>
      </c>
      <c r="E5" s="28" t="s">
        <v>32</v>
      </c>
      <c r="F5" s="28" t="s">
        <v>32</v>
      </c>
      <c r="G5" s="28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29" t="s">
        <v>57</v>
      </c>
      <c r="B6" s="18" t="s">
        <v>30</v>
      </c>
      <c r="C6" s="19" t="s">
        <v>0</v>
      </c>
      <c r="D6" s="34">
        <v>509.5</v>
      </c>
      <c r="E6" s="34"/>
      <c r="F6" s="34">
        <v>1288.5999999999999</v>
      </c>
      <c r="G6" s="34">
        <v>594.5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29" t="s">
        <v>58</v>
      </c>
      <c r="B7" s="18" t="s">
        <v>34</v>
      </c>
      <c r="C7" s="19" t="s">
        <v>0</v>
      </c>
      <c r="D7" s="34">
        <v>94443.5</v>
      </c>
      <c r="E7" s="34">
        <v>45760.6</v>
      </c>
      <c r="F7" s="34">
        <v>100669.5</v>
      </c>
      <c r="G7" s="34">
        <v>242966.9</v>
      </c>
      <c r="H7" s="30"/>
    </row>
    <row r="8" spans="1:8" ht="28.5" customHeight="1" x14ac:dyDescent="0.25">
      <c r="A8" s="29" t="s">
        <v>59</v>
      </c>
      <c r="B8" s="18" t="s">
        <v>36</v>
      </c>
      <c r="C8" s="19" t="s">
        <v>0</v>
      </c>
      <c r="D8" s="34">
        <v>25272.2</v>
      </c>
      <c r="E8" s="34">
        <v>39392.9</v>
      </c>
      <c r="F8" s="34">
        <v>16255</v>
      </c>
      <c r="G8" s="34">
        <v>26022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29" t="s">
        <v>60</v>
      </c>
      <c r="B9" s="18" t="s">
        <v>41</v>
      </c>
      <c r="C9" s="19" t="s">
        <v>0</v>
      </c>
      <c r="D9" s="34">
        <v>65042.8</v>
      </c>
      <c r="E9" s="34">
        <v>22439.7</v>
      </c>
      <c r="F9" s="34">
        <v>68038.100000000006</v>
      </c>
      <c r="G9" s="34">
        <v>30860.9</v>
      </c>
      <c r="H9" s="30"/>
    </row>
    <row r="10" spans="1:8" ht="27.75" customHeight="1" x14ac:dyDescent="0.25">
      <c r="A10" s="29" t="s">
        <v>61</v>
      </c>
      <c r="B10" s="18" t="s">
        <v>42</v>
      </c>
      <c r="C10" s="19" t="s">
        <v>0</v>
      </c>
      <c r="D10" s="34">
        <v>213035.6</v>
      </c>
      <c r="E10" s="34">
        <v>486970.9</v>
      </c>
      <c r="F10" s="34">
        <v>227156.7</v>
      </c>
      <c r="G10" s="34">
        <v>519054.5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29" t="s">
        <v>62</v>
      </c>
      <c r="B11" s="18" t="s">
        <v>111</v>
      </c>
      <c r="C11" s="19" t="s">
        <v>0</v>
      </c>
      <c r="D11" s="34">
        <v>138416.1</v>
      </c>
      <c r="E11" s="34">
        <v>810499.2</v>
      </c>
      <c r="F11" s="34">
        <v>163522.9</v>
      </c>
      <c r="G11" s="34">
        <v>1057567.3</v>
      </c>
      <c r="H11" s="30"/>
    </row>
    <row r="12" spans="1:8" ht="30" x14ac:dyDescent="0.25">
      <c r="A12" s="29" t="s">
        <v>63</v>
      </c>
      <c r="B12" s="18" t="s">
        <v>110</v>
      </c>
      <c r="C12" s="19" t="s">
        <v>0</v>
      </c>
      <c r="D12" s="34">
        <v>112885</v>
      </c>
      <c r="E12" s="34">
        <v>8607.4</v>
      </c>
      <c r="F12" s="34">
        <v>115166.6</v>
      </c>
      <c r="G12" s="34">
        <v>7152.9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1" t="s">
        <v>64</v>
      </c>
      <c r="B13" s="42" t="s">
        <v>114</v>
      </c>
      <c r="C13" s="43" t="s">
        <v>0</v>
      </c>
      <c r="D13" s="44"/>
      <c r="E13" s="44"/>
      <c r="F13" s="44">
        <v>2052.4</v>
      </c>
      <c r="G13" s="44"/>
      <c r="H13" s="54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1" t="s">
        <v>146</v>
      </c>
      <c r="B14" s="42" t="s">
        <v>151</v>
      </c>
      <c r="C14" s="43" t="s">
        <v>0</v>
      </c>
      <c r="D14" s="44">
        <v>9753.1</v>
      </c>
      <c r="E14" s="87" t="s">
        <v>32</v>
      </c>
      <c r="F14" s="44">
        <v>11499.2</v>
      </c>
      <c r="G14" s="87" t="s">
        <v>32</v>
      </c>
      <c r="H14" s="54"/>
    </row>
    <row r="15" spans="1:8" x14ac:dyDescent="0.25">
      <c r="A15" s="41" t="s">
        <v>147</v>
      </c>
      <c r="B15" s="42" t="s">
        <v>148</v>
      </c>
      <c r="C15" s="43" t="s">
        <v>0</v>
      </c>
      <c r="D15" s="44">
        <v>7190.8</v>
      </c>
      <c r="E15" s="44">
        <v>295017.7</v>
      </c>
      <c r="F15" s="44">
        <v>11250.3</v>
      </c>
      <c r="G15" s="44">
        <v>623779.30000000005</v>
      </c>
      <c r="H15" s="54"/>
    </row>
    <row r="16" spans="1:8" ht="30" x14ac:dyDescent="0.25">
      <c r="A16" s="41" t="s">
        <v>149</v>
      </c>
      <c r="B16" s="42" t="s">
        <v>152</v>
      </c>
      <c r="C16" s="43" t="s">
        <v>154</v>
      </c>
      <c r="D16" s="44">
        <v>173.7</v>
      </c>
      <c r="E16" s="44">
        <v>19.3</v>
      </c>
      <c r="F16" s="44">
        <v>166</v>
      </c>
      <c r="G16" s="44">
        <v>19.5</v>
      </c>
      <c r="H16" s="54"/>
    </row>
    <row r="17" spans="1:8" ht="30" x14ac:dyDescent="0.25">
      <c r="A17" s="41" t="s">
        <v>150</v>
      </c>
      <c r="B17" s="42" t="s">
        <v>153</v>
      </c>
      <c r="C17" s="43" t="s">
        <v>154</v>
      </c>
      <c r="D17" s="44">
        <f>31.7+34.2+15.4</f>
        <v>81.300000000000011</v>
      </c>
      <c r="E17" s="44"/>
      <c r="F17" s="88">
        <f>32.7+15.9+34.2+7</f>
        <v>89.800000000000011</v>
      </c>
      <c r="G17" s="44"/>
      <c r="H17" s="54"/>
    </row>
  </sheetData>
  <customSheetViews>
    <customSheetView guid="{9D0B7056-5318-4D5E-A1B6-B77D38AB2918}" fitToPage="1">
      <selection activeCell="E17" sqref="E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1"/>
    </customSheetView>
    <customSheetView guid="{60D73864-09FE-4F43-BCAF-1F7ABA1C7354}" showPageBreaks="1" fitToPage="1">
      <selection activeCell="E21" sqref="E19:E21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2"/>
    </customSheetView>
    <customSheetView guid="{C141B032-F0B6-4FAA-9DA9-9D90D2F81740}" showPageBreaks="1" fitToPage="1">
      <selection activeCell="F17" sqref="F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3"/>
    </customSheetView>
    <customSheetView guid="{4CB170F6-9957-4A84-A618-1684596AD639}" showPageBreaks="1" fitToPage="1" topLeftCell="A7">
      <selection activeCell="E17" sqref="E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4"/>
    </customSheetView>
    <customSheetView guid="{AEDAC628-9C66-4F29-8C16-CA8111DD10DE}" fitToPage="1">
      <selection activeCell="B17" sqref="B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5"/>
    </customSheetView>
    <customSheetView guid="{F6F9EA85-E8EC-48DB-80D7-7F9D3C115052}" fitToPage="1">
      <selection activeCell="E17" sqref="E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6"/>
    </customSheetView>
    <customSheetView guid="{CAD9A2F3-16E0-49B7-B139-5BF265337A49}" fitToPage="1">
      <selection activeCell="E17" sqref="E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7"/>
    </customSheetView>
    <customSheetView guid="{C028DC58-EDBE-4CDD-860D-AF4A52B46ECF}" showPageBreaks="1" fitToPage="1">
      <selection activeCell="E17" sqref="E17"/>
      <pageMargins left="0.70866141732283472" right="0.70866141732283472" top="0.27559055118110237" bottom="0.23622047244094491" header="0.23622047244094491" footer="0.27559055118110237"/>
      <pageSetup paperSize="9" scale="85" fitToHeight="3" orientation="landscape" r:id="rId8"/>
    </customSheetView>
  </customSheetViews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Жанна Леонидовна Черемхина</cp:lastModifiedBy>
  <cp:lastPrinted>2023-04-28T12:25:18Z</cp:lastPrinted>
  <dcterms:created xsi:type="dcterms:W3CDTF">2016-06-17T07:08:43Z</dcterms:created>
  <dcterms:modified xsi:type="dcterms:W3CDTF">2023-05-18T05:41:00Z</dcterms:modified>
</cp:coreProperties>
</file>