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Часть 1" sheetId="1" state="visible" r:id="rId2"/>
    <sheet name="Часть 2" sheetId="2" state="visible" r:id="rId3"/>
    <sheet name="Часть 3" sheetId="3" state="visible" r:id="rId4"/>
    <sheet name="Контактные данные" sheetId="4" state="visible" r:id="rId5"/>
  </sheets>
  <definedNames>
    <definedName function="false" hidden="false" localSheetId="2" name="_xlnm.Print_Titles" vbProcedure="false">'Часть 3'!$2:$4</definedName>
    <definedName function="false" hidden="false" localSheetId="2" name="_xlnm.Print_Titles" vbProcedure="false">'Часть 3'!$2:$4</definedName>
    <definedName function="false" hidden="false" localSheetId="2" name="_xlnm.Print_Titles_0" vbProcedure="false">'Часть 3'!$2:$4</definedName>
    <definedName function="false" hidden="false" localSheetId="2" name="_xlnm.Print_Titles_0_0" vbProcedure="false">'Часть 3'!$2:$4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<sst xmlns="http://schemas.openxmlformats.org/spreadsheetml/2006/main" count="254" uniqueCount="167">
  <si>
    <t xml:space="preserve"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</si>
  <si>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Городской округ Архангельской области "Город Новодвинск"</t>
  </si>
  <si>
    <t xml:space="preserve">(наименование муниципального образования)</t>
  </si>
  <si>
    <t xml:space="preserve">Часть 1 "Основные параметры бюджета"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</si>
  <si>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</si>
  <si>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</si>
  <si>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</si>
  <si>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Исполнено по бюджету за</t>
  </si>
  <si>
    <t xml:space="preserve">Примечание</t>
  </si>
  <si>
    <t xml:space="preserve">2021 год </t>
  </si>
  <si>
    <t xml:space="preserve">2022 год</t>
  </si>
  <si>
    <t xml:space="preserve">1.1</t>
  </si>
  <si>
    <t xml:space="preserve">Численность населения</t>
  </si>
  <si>
    <t xml:space="preserve">тыс.чел.</t>
  </si>
  <si>
    <t xml:space="preserve">1.2</t>
  </si>
  <si>
    <t xml:space="preserve">Доходы, всего</t>
  </si>
  <si>
    <t xml:space="preserve">тыс.руб.</t>
  </si>
  <si>
    <t xml:space="preserve">в том числе:</t>
  </si>
  <si>
    <t xml:space="preserve">1.3</t>
  </si>
  <si>
    <t xml:space="preserve">налоговые и неналоговые доходы</t>
  </si>
  <si>
    <t xml:space="preserve">1.4</t>
  </si>
  <si>
    <t xml:space="preserve">безвозмездные поступления </t>
  </si>
  <si>
    <t xml:space="preserve">1.5</t>
  </si>
  <si>
    <t xml:space="preserve">Расходы, всего</t>
  </si>
  <si>
    <t xml:space="preserve">в том числе за счет:</t>
  </si>
  <si>
    <t xml:space="preserve">1.6</t>
  </si>
  <si>
    <t xml:space="preserve">вышестоящих бюджетов</t>
  </si>
  <si>
    <t xml:space="preserve">1.7</t>
  </si>
  <si>
    <t xml:space="preserve">собственных поступлений </t>
  </si>
  <si>
    <t xml:space="preserve">1.8</t>
  </si>
  <si>
    <t xml:space="preserve">Дефицит (-), профицит (+)</t>
  </si>
  <si>
    <t xml:space="preserve">1.9</t>
  </si>
  <si>
    <t xml:space="preserve">Источники финансирования дефицита бюджета</t>
  </si>
  <si>
    <t xml:space="preserve">из них:</t>
  </si>
  <si>
    <t xml:space="preserve">1.10</t>
  </si>
  <si>
    <t xml:space="preserve">кредиты кредитных организаций </t>
  </si>
  <si>
    <t xml:space="preserve">1.11</t>
  </si>
  <si>
    <t xml:space="preserve">бюджетные кредиты</t>
  </si>
  <si>
    <t xml:space="preserve">1.12</t>
  </si>
  <si>
    <t xml:space="preserve">продажа акций и иных форм участия в капитале, находящихся в муниципальной собственности </t>
  </si>
  <si>
    <t xml:space="preserve">1.13</t>
  </si>
  <si>
    <t xml:space="preserve">муниципальные гарантии</t>
  </si>
  <si>
    <t xml:space="preserve">1.14</t>
  </si>
  <si>
    <t xml:space="preserve">иные источники</t>
  </si>
  <si>
    <t xml:space="preserve">1.15</t>
  </si>
  <si>
    <t xml:space="preserve">Объем муниципального долга на конец периода</t>
  </si>
  <si>
    <t xml:space="preserve">1.16</t>
  </si>
  <si>
    <t xml:space="preserve">объем муниципального долга по бюджетным кредитам</t>
  </si>
  <si>
    <t xml:space="preserve">1.17</t>
  </si>
  <si>
    <t xml:space="preserve">объем муниципального долга по коммерческим кредитам</t>
  </si>
  <si>
    <t xml:space="preserve">1.18</t>
  </si>
  <si>
    <t xml:space="preserve">объем муниципального долга по ценным бумагам</t>
  </si>
  <si>
    <t xml:space="preserve">1.19</t>
  </si>
  <si>
    <t xml:space="preserve">Повлияло ли введение механизма единого налогового счета (ЕНС) на финансовую стабильность бюджета муниципального образования в 2023 году?</t>
  </si>
  <si>
    <t xml:space="preserve">повлияло положительно/ повлияло отрицательно/ 
не повлияло</t>
  </si>
  <si>
    <t xml:space="preserve">повлияло отрицательно</t>
  </si>
  <si>
    <t xml:space="preserve">1.20</t>
  </si>
  <si>
    <t xml:space="preserve">Какие меры принимаются для сокращения кассового разрыва бюджета</t>
  </si>
  <si>
    <t xml:space="preserve">привлечение кредитных ресурсов </t>
  </si>
  <si>
    <t xml:space="preserve">Заполняется в случае, если в пункте 1.19 указывается "повлияло отрицательно"</t>
  </si>
  <si>
    <t xml:space="preserve">Часть 2 "Доходы"</t>
  </si>
  <si>
    <t xml:space="preserve">Единица измерения</t>
  </si>
  <si>
    <t xml:space="preserve">Фактическое значение </t>
  </si>
  <si>
    <t xml:space="preserve">2021 год</t>
  </si>
  <si>
    <t xml:space="preserve">2</t>
  </si>
  <si>
    <t xml:space="preserve"> Исполнение бюджета по доходам</t>
  </si>
  <si>
    <t xml:space="preserve">2.1</t>
  </si>
  <si>
    <r>
      <rPr>
        <sz val="11"/>
        <rFont val="Times New Roman"/>
        <family val="2"/>
        <charset val="204"/>
      </rPr>
      <t xml:space="preserve">Доходы бюджета муниципального образования </t>
    </r>
    <r>
      <rPr>
        <i val="true"/>
        <sz val="11"/>
        <rFont val="Times New Roman"/>
        <family val="2"/>
        <charset val="204"/>
      </rPr>
      <t xml:space="preserve">(пп 2.2+2.4+2.5)</t>
    </r>
  </si>
  <si>
    <t xml:space="preserve">2.2</t>
  </si>
  <si>
    <t xml:space="preserve">Налоговые доходы бюджета муниципального образования, всего</t>
  </si>
  <si>
    <t xml:space="preserve">2.2.1</t>
  </si>
  <si>
    <t xml:space="preserve">налог на доходы физических лиц</t>
  </si>
  <si>
    <t xml:space="preserve">2.2.2</t>
  </si>
  <si>
    <t xml:space="preserve">налоги на совокупный доход</t>
  </si>
  <si>
    <t xml:space="preserve">из них налог, взимаемый в связи с применением патентной системы налогообложения</t>
  </si>
  <si>
    <t xml:space="preserve">2.2.3</t>
  </si>
  <si>
    <t xml:space="preserve">налог на имущество физических лиц</t>
  </si>
  <si>
    <t xml:space="preserve">2.2.4</t>
  </si>
  <si>
    <t xml:space="preserve">земельный налог</t>
  </si>
  <si>
    <t xml:space="preserve">2.3</t>
  </si>
  <si>
    <t xml:space="preserve">Налоги, передаваемые в соответствии с нормативно-правовыми актами субъектов РФ, всего</t>
  </si>
  <si>
    <t xml:space="preserve">тыс. руб.</t>
  </si>
  <si>
    <t xml:space="preserve">из них по видам налогов (с указанием норматива отчисления)</t>
  </si>
  <si>
    <t xml:space="preserve">2.4</t>
  </si>
  <si>
    <t xml:space="preserve">Неналоговые доходы бюджета муниципального образования, всего</t>
  </si>
  <si>
    <t xml:space="preserve">2.4.1</t>
  </si>
  <si>
    <t xml:space="preserve">доходы от использования имущества, находящегося в государственной и муниципальной собственности</t>
  </si>
  <si>
    <t xml:space="preserve"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</si>
  <si>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 xml:space="preserve">2.4.2</t>
  </si>
  <si>
    <t xml:space="preserve">доходы от продажи материальных и нематериальных активов</t>
  </si>
  <si>
    <t xml:space="preserve">2.5</t>
  </si>
  <si>
    <r>
      <rPr>
        <sz val="11"/>
        <rFont val="Times New Roman"/>
        <family val="2"/>
        <charset val="204"/>
      </rPr>
      <t xml:space="preserve">Безвозмездные поступления в бюджет муниципального образования, всего                                      </t>
    </r>
    <r>
      <rPr>
        <i val="true"/>
        <sz val="11"/>
        <rFont val="Times New Roman"/>
        <family val="2"/>
        <charset val="204"/>
      </rPr>
      <t xml:space="preserve">(пп 2.5.1+2.5.2+2.5.3+2.5.4)</t>
    </r>
  </si>
  <si>
    <t xml:space="preserve">2.5.1</t>
  </si>
  <si>
    <t xml:space="preserve">безвозмездные поступления от других бюджетов бюджетной системы РФ</t>
  </si>
  <si>
    <t xml:space="preserve">из них субвенции</t>
  </si>
  <si>
    <t xml:space="preserve">2.5.2</t>
  </si>
  <si>
    <t xml:space="preserve">прочие безвозмездные поступления</t>
  </si>
  <si>
    <t xml:space="preserve">2.5.3</t>
  </si>
  <si>
    <t xml:space="preserve">доходы бюджетов от возврата остатков субсидий, субвенций и иных межбюджетных трансфертов, имеющих целевое назначение, прошлых лет</t>
  </si>
  <si>
    <t xml:space="preserve"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</si>
  <si>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</si>
  <si>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2.6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</si>
  <si>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</si>
  <si>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-</t>
  </si>
  <si>
    <t xml:space="preserve">из нее объем задолженности, приостановленной к взысканию</t>
  </si>
  <si>
    <t xml:space="preserve">2.7</t>
  </si>
  <si>
    <t xml:space="preserve"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</si>
  <si>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</si>
  <si>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</si>
  <si>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 xml:space="preserve">из нее передано на взыскание в службу судебных приставов</t>
  </si>
  <si>
    <t xml:space="preserve">2.9</t>
  </si>
  <si>
    <t xml:space="preserve"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</si>
  <si>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 xml:space="preserve">2.10</t>
  </si>
  <si>
    <r>
      <rPr>
        <sz val="11"/>
        <rFont val="Times New Roman"/>
        <family val="2"/>
        <charset val="204"/>
      </rPr>
      <t xml:space="preserve">Общий объем списанной задолженности по налогам и </t>
    </r>
    <r>
      <rPr>
        <u val="single"/>
        <sz val="11"/>
        <rFont val="Times New Roman"/>
        <family val="1"/>
        <charset val="204"/>
      </rPr>
      <t xml:space="preserve">неналоговым платежам, </t>
    </r>
    <r>
      <rPr>
        <sz val="11"/>
        <rFont val="Times New Roman"/>
        <family val="2"/>
        <charset val="204"/>
      </rPr>
      <t xml:space="preserve">поступающим в бюджет муниципального образования, признанной безнадежной к взысканию</t>
    </r>
  </si>
  <si>
    <t xml:space="preserve">2.11</t>
  </si>
  <si>
    <t xml:space="preserve"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</si>
  <si>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 xml:space="preserve">2.11.1</t>
  </si>
  <si>
    <t xml:space="preserve">по налогу на имущество физических лиц</t>
  </si>
  <si>
    <t xml:space="preserve">2.11.2</t>
  </si>
  <si>
    <t xml:space="preserve">по земельному налогу</t>
  </si>
  <si>
    <t xml:space="preserve">2.12</t>
  </si>
  <si>
    <t xml:space="preserve"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</si>
  <si>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 xml:space="preserve">2.12.1</t>
  </si>
  <si>
    <t xml:space="preserve">2.12.2</t>
  </si>
  <si>
    <t xml:space="preserve">2.13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</si>
  <si>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</si>
  <si>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 xml:space="preserve">2.14</t>
  </si>
  <si>
    <t xml:space="preserve">Площадь территории муниципального образования</t>
  </si>
  <si>
    <t xml:space="preserve">тыс.кв.м</t>
  </si>
  <si>
    <t xml:space="preserve">Часть 3 "Расходы"</t>
  </si>
  <si>
    <t xml:space="preserve">2021 год, в том числе за счет</t>
  </si>
  <si>
    <t xml:space="preserve">2022 год, в том числе за счет</t>
  </si>
  <si>
    <t xml:space="preserve">собственных финансовых ресурсов</t>
  </si>
  <si>
    <t xml:space="preserve">Объем расходов на:</t>
  </si>
  <si>
    <t xml:space="preserve">х</t>
  </si>
  <si>
    <t xml:space="preserve">3.1</t>
  </si>
  <si>
    <t xml:space="preserve">Транспорт (подраздел 0408)</t>
  </si>
  <si>
    <t xml:space="preserve">3.2</t>
  </si>
  <si>
    <t xml:space="preserve">Дорожное хозяйство (дорожные фонды) (подраздел 04.09)</t>
  </si>
  <si>
    <t xml:space="preserve">3.3</t>
  </si>
  <si>
    <t xml:space="preserve">Жилищное хозяйство (подраздел 05.01)</t>
  </si>
  <si>
    <t xml:space="preserve">3.4</t>
  </si>
  <si>
    <t xml:space="preserve">Благоустройство (подраздел 05.03)</t>
  </si>
  <si>
    <t xml:space="preserve">3.5</t>
  </si>
  <si>
    <t xml:space="preserve">Дошкольное образование (подраздел 07.01)</t>
  </si>
  <si>
    <t xml:space="preserve">3.6</t>
  </si>
  <si>
    <t xml:space="preserve">Общее образование (подраздел 07.02)</t>
  </si>
  <si>
    <t xml:space="preserve">3.7</t>
  </si>
  <si>
    <t xml:space="preserve">Дополнительное образование детей (подраздел 07.03)</t>
  </si>
  <si>
    <t xml:space="preserve">3.8</t>
  </si>
  <si>
    <t xml:space="preserve">Объем просроченной кредиторской задолженности на конец отчетного периода</t>
  </si>
  <si>
    <t xml:space="preserve">3.9</t>
  </si>
  <si>
    <t xml:space="preserve"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</si>
  <si>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 xml:space="preserve">3.10</t>
  </si>
  <si>
    <t xml:space="preserve">Объем расходов на капитальное строительство</t>
  </si>
  <si>
    <t xml:space="preserve">3.11</t>
  </si>
  <si>
    <t xml:space="preserve">Штатная численность органов местного самоуправления на конец года</t>
  </si>
  <si>
    <t xml:space="preserve">шт.ед.</t>
  </si>
  <si>
    <t xml:space="preserve">3.12</t>
  </si>
  <si>
    <t xml:space="preserve">Штатная численность муниципальных казенных учреждений на конец года</t>
  </si>
  <si>
    <t xml:space="preserve">Контактные данные специалистов, ответственных за подготовку данных</t>
  </si>
  <si>
    <t xml:space="preserve">Показатели</t>
  </si>
  <si>
    <t xml:space="preserve">Конактные данные, телефон, эл.почта</t>
  </si>
  <si>
    <t xml:space="preserve">1.</t>
  </si>
  <si>
    <t xml:space="preserve">Части 1, 2, 3 (за искл. Показателей № 3.11, 3.12)</t>
  </si>
  <si>
    <t xml:space="preserve">Дулик Яна Александровна, главный специалист финансового управления муниципального образования «Город Новодвинск»</t>
  </si>
  <si>
    <t xml:space="preserve">(818-52) 5-12-79,  y.dulik@novadmin.ru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</si>
</sst>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"/>
    <numFmt numFmtId="167" formatCode="#,##0.000"/>
    <numFmt numFmtId="168" formatCode="#,##0.00"/>
  </numFmts>
  <fonts count="2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 val="single"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2"/>
      <charset val="204"/>
    </font>
    <font>
      <sz val="14"/>
      <color rgb="FF000000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i val="true"/>
      <sz val="13"/>
      <color rgb="FFFF0000"/>
      <name val="Times New Roman"/>
      <family val="2"/>
      <charset val="204"/>
    </font>
    <font>
      <sz val="11"/>
      <name val="Times New Roman"/>
      <family val="2"/>
      <charset val="204"/>
    </font>
    <font>
      <b val="true"/>
      <sz val="11"/>
      <name val="Times New Roman"/>
      <family val="2"/>
      <charset val="204"/>
    </font>
    <font>
      <i val="true"/>
      <sz val="11"/>
      <name val="Times New Roman"/>
      <family val="2"/>
      <charset val="204"/>
    </font>
    <font>
      <sz val="14"/>
      <name val="Times New Roman"/>
      <family val="2"/>
      <charset val="204"/>
    </font>
    <font>
      <u val="single"/>
      <sz val="11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rgb="FFFFFF00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5" fillId="0" borderId="1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7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6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7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6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8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2" activeCellId="0" sqref="G22"/>
    </sheetView>
  </sheetViews>
  <sheetFormatPr defaultRowHeight="13.8" zeroHeight="false" outlineLevelRow="0" outlineLevelCol="0"/>
  <cols>
    <col collapsed="false" customWidth="true" hidden="false" outlineLevel="0" max="1" min="1" style="1" width="4.43"/>
    <col collapsed="false" customWidth="true" hidden="false" outlineLevel="0" max="2" min="2" style="1" width="38.57"/>
    <col collapsed="false" customWidth="true" hidden="false" outlineLevel="0" max="3" min="3" style="1" width="13.57"/>
    <col collapsed="false" customWidth="true" hidden="false" outlineLevel="0" max="4" min="4" style="2" width="11.57"/>
    <col collapsed="false" customWidth="true" hidden="false" outlineLevel="0" max="5" min="5" style="2" width="14.15"/>
    <col collapsed="false" customWidth="true" hidden="false" outlineLevel="0" max="6" min="6" style="3" width="45.86"/>
    <col collapsed="false" customWidth="true" hidden="false" outlineLevel="0" max="7" min="7" style="4" width="18.42"/>
    <col collapsed="false" customWidth="true" hidden="false" outlineLevel="0" max="1025" min="8" style="4" width="9.13"/>
  </cols>
  <sheetData>
    <row r="1" customFormat="false" ht="54" hidden="false" customHeight="true" outlineLevel="0" collapsed="false">
      <c r="B1" s="5" t="s">
        <v>0</v>
      </c>
      <c r="C1" s="5"/>
      <c r="D1" s="5"/>
      <c r="E1" s="5"/>
      <c r="F1" s="5"/>
    </row>
    <row r="2" customFormat="false" ht="19.5" hidden="false" customHeight="true" outlineLevel="0" collapsed="false">
      <c r="B2" s="6" t="s">
        <v>1</v>
      </c>
      <c r="C2" s="6"/>
      <c r="D2" s="6"/>
      <c r="E2" s="6"/>
      <c r="F2" s="6"/>
    </row>
    <row r="3" customFormat="false" ht="14.25" hidden="false" customHeight="true" outlineLevel="0" collapsed="false">
      <c r="B3" s="7" t="s">
        <v>2</v>
      </c>
      <c r="C3" s="7"/>
      <c r="D3" s="7"/>
      <c r="E3" s="7"/>
      <c r="F3" s="7"/>
    </row>
    <row r="4" customFormat="false" ht="18.75" hidden="false" customHeight="true" outlineLevel="0" collapsed="false">
      <c r="B4" s="8" t="s">
        <v>3</v>
      </c>
      <c r="C4" s="8"/>
      <c r="D4" s="8"/>
      <c r="E4" s="8"/>
    </row>
    <row r="6" customFormat="false" ht="15" hidden="false" customHeight="true" outlineLevel="0" collapsed="false">
      <c r="A6" s="9" t="s">
        <v>4</v>
      </c>
      <c r="B6" s="9" t="s">
        <v>5</v>
      </c>
      <c r="C6" s="9" t="s">
        <v>6</v>
      </c>
      <c r="D6" s="10" t="s">
        <v>7</v>
      </c>
      <c r="E6" s="10"/>
      <c r="F6" s="11" t="s">
        <v>8</v>
      </c>
    </row>
    <row r="7" customFormat="false" ht="27.75" hidden="false" customHeight="true" outlineLevel="0" collapsed="false">
      <c r="A7" s="9"/>
      <c r="B7" s="9"/>
      <c r="C7" s="9"/>
      <c r="D7" s="11" t="s">
        <v>9</v>
      </c>
      <c r="E7" s="11" t="s">
        <v>10</v>
      </c>
      <c r="F7" s="11"/>
    </row>
    <row r="8" customFormat="false" ht="37.5" hidden="false" customHeight="true" outlineLevel="0" collapsed="false">
      <c r="A8" s="12" t="s">
        <v>11</v>
      </c>
      <c r="B8" s="13" t="s">
        <v>12</v>
      </c>
      <c r="C8" s="14" t="s">
        <v>13</v>
      </c>
      <c r="D8" s="15" t="n">
        <v>33.1</v>
      </c>
      <c r="E8" s="15" t="n">
        <v>32.8</v>
      </c>
      <c r="F8" s="16" t="str">
        <f aca="false">IF(OR(D8&gt;800,E8&gt;800),"ОШИБКА: единицы измерения - тыс.чел"," ")</f>
        <v> </v>
      </c>
    </row>
    <row r="9" customFormat="false" ht="60" hidden="false" customHeight="true" outlineLevel="0" collapsed="false">
      <c r="A9" s="12" t="s">
        <v>14</v>
      </c>
      <c r="B9" s="13" t="s">
        <v>15</v>
      </c>
      <c r="C9" s="14" t="s">
        <v>16</v>
      </c>
      <c r="D9" s="17" t="n">
        <f aca="false">D11+D12</f>
        <v>1542672.6</v>
      </c>
      <c r="E9" s="17" t="n">
        <f aca="false">E11+E12</f>
        <v>1630252.6</v>
      </c>
      <c r="F9" s="16" t="str">
        <f aca="false"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customFormat="false" ht="36" hidden="false" customHeight="true" outlineLevel="0" collapsed="false">
      <c r="A10" s="18"/>
      <c r="B10" s="19" t="s">
        <v>17</v>
      </c>
      <c r="C10" s="20"/>
      <c r="D10" s="21"/>
      <c r="E10" s="21"/>
      <c r="F10" s="22" t="str">
        <f aca="false">IF(OR(D9&gt;30000000,E9&gt;30000000),"ОШИБКА: в строках 1.3,1.4 единица измерения - тыс.руб","")</f>
        <v/>
      </c>
    </row>
    <row r="11" customFormat="false" ht="16.5" hidden="false" customHeight="true" outlineLevel="0" collapsed="false">
      <c r="A11" s="18" t="s">
        <v>18</v>
      </c>
      <c r="B11" s="23" t="s">
        <v>19</v>
      </c>
      <c r="C11" s="20" t="s">
        <v>16</v>
      </c>
      <c r="D11" s="24" t="n">
        <v>415377.6</v>
      </c>
      <c r="E11" s="24" t="n">
        <v>422044.5</v>
      </c>
      <c r="F11" s="22"/>
    </row>
    <row r="12" customFormat="false" ht="15.75" hidden="false" customHeight="true" outlineLevel="0" collapsed="false">
      <c r="A12" s="25" t="s">
        <v>20</v>
      </c>
      <c r="B12" s="26" t="s">
        <v>21</v>
      </c>
      <c r="C12" s="27" t="s">
        <v>16</v>
      </c>
      <c r="D12" s="28" t="n">
        <v>1127295</v>
      </c>
      <c r="E12" s="28" t="n">
        <v>1208208.1</v>
      </c>
      <c r="F12" s="29"/>
    </row>
    <row r="13" customFormat="false" ht="34.5" hidden="false" customHeight="true" outlineLevel="0" collapsed="false">
      <c r="A13" s="12" t="s">
        <v>22</v>
      </c>
      <c r="B13" s="13" t="s">
        <v>23</v>
      </c>
      <c r="C13" s="14" t="s">
        <v>16</v>
      </c>
      <c r="D13" s="17" t="n">
        <f aca="false">D15+D16</f>
        <v>1602466.1</v>
      </c>
      <c r="E13" s="17" t="n">
        <f aca="false">E15+E16</f>
        <v>1671829.3</v>
      </c>
      <c r="F13" s="16" t="str">
        <f aca="false">IF(((D15-TRUNC(D15,1))+(E15-TRUNC(E15,1))+(D16-TRUNC(D16,1))+(E16-TRUNC(E16,1)))&gt;0,"ОШИБКА: в строках 1.6,1.7 точность должна быть - один знак после запятой","")</f>
        <v/>
      </c>
    </row>
    <row r="14" customFormat="false" ht="33" hidden="false" customHeight="true" outlineLevel="0" collapsed="false">
      <c r="A14" s="18"/>
      <c r="B14" s="19" t="s">
        <v>24</v>
      </c>
      <c r="C14" s="20"/>
      <c r="D14" s="21"/>
      <c r="E14" s="21"/>
      <c r="F14" s="22" t="str">
        <f aca="false">IF(OR(D13&gt;31000000,E13&gt;31000000),"ОШИБКА: в строках 1.6,1.7 единица измерения - тыс.руб","")</f>
        <v/>
      </c>
    </row>
    <row r="15" customFormat="false" ht="13.8" hidden="false" customHeight="false" outlineLevel="0" collapsed="false">
      <c r="A15" s="18" t="s">
        <v>25</v>
      </c>
      <c r="B15" s="23" t="s">
        <v>26</v>
      </c>
      <c r="C15" s="20" t="s">
        <v>16</v>
      </c>
      <c r="D15" s="24" t="n">
        <v>882320.1</v>
      </c>
      <c r="E15" s="24" t="n">
        <v>998997.4</v>
      </c>
      <c r="F15" s="22"/>
    </row>
    <row r="16" customFormat="false" ht="13.8" hidden="false" customHeight="false" outlineLevel="0" collapsed="false">
      <c r="A16" s="25" t="s">
        <v>27</v>
      </c>
      <c r="B16" s="26" t="s">
        <v>28</v>
      </c>
      <c r="C16" s="27" t="s">
        <v>16</v>
      </c>
      <c r="D16" s="28" t="n">
        <v>720146</v>
      </c>
      <c r="E16" s="28" t="n">
        <v>672831.9</v>
      </c>
      <c r="F16" s="29"/>
    </row>
    <row r="17" customFormat="false" ht="39" hidden="false" customHeight="true" outlineLevel="0" collapsed="false">
      <c r="A17" s="12" t="s">
        <v>29</v>
      </c>
      <c r="B17" s="13" t="s">
        <v>30</v>
      </c>
      <c r="C17" s="14" t="s">
        <v>16</v>
      </c>
      <c r="D17" s="17" t="n">
        <f aca="false">D9-D13</f>
        <v>-59793.5</v>
      </c>
      <c r="E17" s="17" t="n">
        <f aca="false">E9-E13</f>
        <v>-41576.7</v>
      </c>
      <c r="F17" s="16"/>
    </row>
    <row r="18" customFormat="false" ht="51" hidden="false" customHeight="true" outlineLevel="0" collapsed="false">
      <c r="A18" s="18" t="s">
        <v>31</v>
      </c>
      <c r="B18" s="23" t="s">
        <v>32</v>
      </c>
      <c r="C18" s="20" t="s">
        <v>16</v>
      </c>
      <c r="D18" s="21" t="n">
        <f aca="false">D20+D21+D22+D23+D24</f>
        <v>59793.5</v>
      </c>
      <c r="E18" s="21" t="n">
        <f aca="false">E20+E21+E22+E23+E24</f>
        <v>41576.7</v>
      </c>
      <c r="F18" s="22" t="str">
        <f aca="false">IF(ROUND((D17+E17+D18+E18),1)&lt;&gt;0,"ОШИБКА: непокрытый дефицит (профицит)","")</f>
        <v/>
      </c>
      <c r="H18" s="30"/>
    </row>
    <row r="19" customFormat="false" ht="13.8" hidden="false" customHeight="false" outlineLevel="0" collapsed="false">
      <c r="A19" s="31"/>
      <c r="B19" s="32" t="s">
        <v>33</v>
      </c>
      <c r="C19" s="9"/>
      <c r="D19" s="33"/>
      <c r="E19" s="33"/>
      <c r="F19" s="34"/>
    </row>
    <row r="20" customFormat="false" ht="38.25" hidden="false" customHeight="true" outlineLevel="0" collapsed="false">
      <c r="A20" s="12" t="s">
        <v>34</v>
      </c>
      <c r="B20" s="13" t="s">
        <v>35</v>
      </c>
      <c r="C20" s="14" t="s">
        <v>16</v>
      </c>
      <c r="D20" s="17" t="n">
        <v>20000</v>
      </c>
      <c r="E20" s="17" t="n">
        <v>-41000</v>
      </c>
      <c r="F20" s="16" t="str">
        <f aca="false"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customFormat="false" ht="41.25" hidden="false" customHeight="true" outlineLevel="0" collapsed="false">
      <c r="A21" s="18" t="s">
        <v>36</v>
      </c>
      <c r="B21" s="23" t="s">
        <v>37</v>
      </c>
      <c r="C21" s="20" t="s">
        <v>16</v>
      </c>
      <c r="D21" s="21" t="n">
        <v>0</v>
      </c>
      <c r="E21" s="21" t="n">
        <v>80000</v>
      </c>
      <c r="F21" s="22"/>
    </row>
    <row r="22" customFormat="false" ht="58.5" hidden="false" customHeight="true" outlineLevel="0" collapsed="false">
      <c r="A22" s="18" t="s">
        <v>38</v>
      </c>
      <c r="B22" s="23" t="s">
        <v>39</v>
      </c>
      <c r="C22" s="20" t="s">
        <v>16</v>
      </c>
      <c r="D22" s="24" t="n">
        <v>0</v>
      </c>
      <c r="E22" s="24" t="n">
        <v>0</v>
      </c>
      <c r="F22" s="22"/>
    </row>
    <row r="23" customFormat="false" ht="13.8" hidden="false" customHeight="false" outlineLevel="0" collapsed="false">
      <c r="A23" s="18" t="s">
        <v>40</v>
      </c>
      <c r="B23" s="23" t="s">
        <v>41</v>
      </c>
      <c r="C23" s="20" t="s">
        <v>16</v>
      </c>
      <c r="D23" s="24" t="n">
        <v>0</v>
      </c>
      <c r="E23" s="24" t="n">
        <v>0</v>
      </c>
      <c r="F23" s="22" t="str">
        <f aca="false">IF(((D23-TRUNC(D23,1))+(E23-TRUNC(E23,1))+(D24-TRUNC(D24,1))+(E24-TRUNC(E24,1)))&gt;0,"ОШИБКА: в строках 1.13,1.14 точность должна быть - один знак после запятой","")</f>
        <v/>
      </c>
    </row>
    <row r="24" customFormat="false" ht="13.8" hidden="false" customHeight="false" outlineLevel="0" collapsed="false">
      <c r="A24" s="25" t="s">
        <v>42</v>
      </c>
      <c r="B24" s="35" t="s">
        <v>43</v>
      </c>
      <c r="C24" s="27" t="s">
        <v>16</v>
      </c>
      <c r="D24" s="28" t="n">
        <v>39793.5</v>
      </c>
      <c r="E24" s="28" t="n">
        <v>2576.7</v>
      </c>
      <c r="F24" s="36"/>
    </row>
    <row r="25" customFormat="false" ht="55.5" hidden="false" customHeight="true" outlineLevel="0" collapsed="false">
      <c r="A25" s="37" t="s">
        <v>44</v>
      </c>
      <c r="B25" s="38" t="s">
        <v>45</v>
      </c>
      <c r="C25" s="39" t="s">
        <v>16</v>
      </c>
      <c r="D25" s="40" t="n">
        <v>180000</v>
      </c>
      <c r="E25" s="40" t="n">
        <v>219000</v>
      </c>
      <c r="F25" s="41" t="str">
        <f aca="false">IF(OR(D25&lt;(D27+D28+D29),E25&lt;(E27+E28+E29)),"ОШИБКА: строка 1.15 не может быть меньше суммы строк 1.16-1.18","")</f>
        <v/>
      </c>
    </row>
    <row r="26" customFormat="false" ht="31.5" hidden="false" customHeight="true" outlineLevel="0" collapsed="false">
      <c r="A26" s="18"/>
      <c r="B26" s="19" t="s">
        <v>33</v>
      </c>
      <c r="C26" s="20"/>
      <c r="D26" s="24"/>
      <c r="E26" s="24"/>
      <c r="F26" s="22" t="str">
        <f aca="false"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customFormat="false" ht="44.25" hidden="false" customHeight="true" outlineLevel="0" collapsed="false">
      <c r="A27" s="18" t="s">
        <v>46</v>
      </c>
      <c r="B27" s="19" t="s">
        <v>47</v>
      </c>
      <c r="C27" s="42" t="s">
        <v>16</v>
      </c>
      <c r="D27" s="24" t="n">
        <v>0</v>
      </c>
      <c r="E27" s="24" t="n">
        <v>80000</v>
      </c>
      <c r="F27" s="22" t="str">
        <f aca="false"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customFormat="false" ht="43.5" hidden="false" customHeight="true" outlineLevel="0" collapsed="false">
      <c r="A28" s="18" t="s">
        <v>48</v>
      </c>
      <c r="B28" s="19" t="s">
        <v>49</v>
      </c>
      <c r="C28" s="42" t="s">
        <v>16</v>
      </c>
      <c r="D28" s="24" t="n">
        <v>180000</v>
      </c>
      <c r="E28" s="24" t="n">
        <v>139000</v>
      </c>
      <c r="F28" s="22" t="str">
        <f aca="false"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customFormat="false" ht="43.5" hidden="false" customHeight="true" outlineLevel="0" collapsed="false">
      <c r="A29" s="31" t="s">
        <v>50</v>
      </c>
      <c r="B29" s="32" t="s">
        <v>51</v>
      </c>
      <c r="C29" s="43" t="s">
        <v>16</v>
      </c>
      <c r="D29" s="44" t="n">
        <v>0</v>
      </c>
      <c r="E29" s="44" t="n">
        <v>0</v>
      </c>
      <c r="F29" s="34" t="str">
        <f aca="false">IF(((D29-TRUNC(D29,1))+(E29-TRUNC(E29,1)))&gt;0,"ОШИБКА: в строке 1.18 точность должна быть - один знак после запятой","")</f>
        <v/>
      </c>
    </row>
    <row r="30" customFormat="false" ht="58.2" hidden="false" customHeight="true" outlineLevel="0" collapsed="false">
      <c r="A30" s="12" t="s">
        <v>52</v>
      </c>
      <c r="B30" s="13" t="s">
        <v>53</v>
      </c>
      <c r="C30" s="45" t="s">
        <v>54</v>
      </c>
      <c r="D30" s="15" t="s">
        <v>55</v>
      </c>
      <c r="E30" s="15"/>
      <c r="F30" s="16"/>
    </row>
    <row r="31" customFormat="false" ht="25.2" hidden="false" customHeight="true" outlineLevel="0" collapsed="false">
      <c r="A31" s="25" t="s">
        <v>56</v>
      </c>
      <c r="B31" s="26" t="s">
        <v>57</v>
      </c>
      <c r="C31" s="46"/>
      <c r="D31" s="28" t="s">
        <v>58</v>
      </c>
      <c r="E31" s="28"/>
      <c r="F31" s="47" t="s">
        <v>59</v>
      </c>
    </row>
  </sheetData>
  <mergeCells count="11">
    <mergeCell ref="B1:F1"/>
    <mergeCell ref="B2:F2"/>
    <mergeCell ref="B3:F3"/>
    <mergeCell ref="B4:E4"/>
    <mergeCell ref="A6:A7"/>
    <mergeCell ref="B6:B7"/>
    <mergeCell ref="C6:C7"/>
    <mergeCell ref="D6:E6"/>
    <mergeCell ref="F6:F7"/>
    <mergeCell ref="D30:E30"/>
    <mergeCell ref="D31:E31"/>
  </mergeCells>
  <printOptions headings="false" gridLines="false" gridLinesSet="true" horizontalCentered="false" verticalCentered="false"/>
  <pageMargins left="0.7875" right="0.39375" top="0.7875" bottom="0.39375" header="0.511805555555555" footer="0.511805555555555"/>
  <pageSetup paperSize="9" scale="100" firstPageNumber="0" fitToWidth="1" fitToHeight="4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2"/>
  <sheetViews>
    <sheetView showFormulas="false" showGridLines="true" showRowColHeaders="true" showZeros="true" rightToLeft="false" tabSelected="false" showOutlineSymbols="true" defaultGridColor="true" view="normal" topLeftCell="A34" colorId="64" zoomScale="95" zoomScaleNormal="95" zoomScalePageLayoutView="100" workbookViewId="0">
      <selection pane="topLeft" activeCell="B46" activeCellId="0" sqref="B46"/>
    </sheetView>
  </sheetViews>
  <sheetFormatPr defaultRowHeight="17.35" zeroHeight="false" outlineLevelRow="0" outlineLevelCol="0"/>
  <cols>
    <col collapsed="false" customWidth="true" hidden="false" outlineLevel="0" max="1" min="1" style="48" width="9"/>
    <col collapsed="false" customWidth="true" hidden="false" outlineLevel="0" max="2" min="2" style="49" width="71.04"/>
    <col collapsed="false" customWidth="true" hidden="false" outlineLevel="0" max="3" min="3" style="50" width="11.57"/>
    <col collapsed="false" customWidth="true" hidden="false" outlineLevel="0" max="4" min="4" style="49" width="10.85"/>
    <col collapsed="false" customWidth="true" hidden="false" outlineLevel="0" max="5" min="5" style="49" width="10.58"/>
    <col collapsed="false" customWidth="true" hidden="false" outlineLevel="0" max="1025" min="6" style="51" width="9.13"/>
  </cols>
  <sheetData>
    <row r="1" customFormat="false" ht="17.25" hidden="false" customHeight="true" outlineLevel="0" collapsed="false">
      <c r="A1" s="8" t="s">
        <v>60</v>
      </c>
      <c r="B1" s="8"/>
      <c r="C1" s="8"/>
      <c r="D1" s="8"/>
      <c r="E1" s="52"/>
      <c r="F1" s="53"/>
    </row>
    <row r="2" customFormat="false" ht="7.5" hidden="true" customHeight="true" outlineLevel="0" collapsed="false">
      <c r="A2" s="54"/>
      <c r="B2" s="54"/>
      <c r="C2" s="54"/>
      <c r="D2" s="54"/>
      <c r="E2" s="54"/>
    </row>
    <row r="3" customFormat="false" ht="27" hidden="false" customHeight="true" outlineLevel="0" collapsed="false">
      <c r="A3" s="55" t="s">
        <v>4</v>
      </c>
      <c r="B3" s="56" t="s">
        <v>5</v>
      </c>
      <c r="C3" s="57" t="s">
        <v>61</v>
      </c>
      <c r="D3" s="56" t="s">
        <v>62</v>
      </c>
      <c r="E3" s="56"/>
    </row>
    <row r="4" s="58" customFormat="true" ht="21.75" hidden="false" customHeight="true" outlineLevel="0" collapsed="false">
      <c r="A4" s="55"/>
      <c r="B4" s="56"/>
      <c r="C4" s="57"/>
      <c r="D4" s="56" t="s">
        <v>63</v>
      </c>
      <c r="E4" s="56" t="s">
        <v>10</v>
      </c>
    </row>
    <row r="5" s="58" customFormat="true" ht="21.75" hidden="false" customHeight="true" outlineLevel="0" collapsed="false">
      <c r="A5" s="59" t="s">
        <v>64</v>
      </c>
      <c r="B5" s="60" t="s">
        <v>65</v>
      </c>
      <c r="C5" s="61"/>
      <c r="D5" s="62"/>
      <c r="E5" s="62"/>
    </row>
    <row r="6" customFormat="false" ht="17.35" hidden="false" customHeight="false" outlineLevel="0" collapsed="false">
      <c r="A6" s="55" t="s">
        <v>66</v>
      </c>
      <c r="B6" s="63" t="s">
        <v>67</v>
      </c>
      <c r="C6" s="56" t="s">
        <v>16</v>
      </c>
      <c r="D6" s="64" t="n">
        <f aca="false">D7+D16+D21</f>
        <v>1542672.6</v>
      </c>
      <c r="E6" s="64" t="n">
        <f aca="false">E7+E16+E21</f>
        <v>1630252.6</v>
      </c>
    </row>
    <row r="7" customFormat="false" ht="17.35" hidden="false" customHeight="false" outlineLevel="0" collapsed="false">
      <c r="A7" s="55" t="s">
        <v>68</v>
      </c>
      <c r="B7" s="63" t="s">
        <v>69</v>
      </c>
      <c r="C7" s="56" t="s">
        <v>16</v>
      </c>
      <c r="D7" s="65" t="n">
        <v>375378.3</v>
      </c>
      <c r="E7" s="65" t="n">
        <v>392669.1</v>
      </c>
    </row>
    <row r="8" customFormat="false" ht="13.5" hidden="false" customHeight="true" outlineLevel="0" collapsed="false">
      <c r="A8" s="55"/>
      <c r="B8" s="66" t="s">
        <v>33</v>
      </c>
      <c r="C8" s="56"/>
      <c r="D8" s="65"/>
      <c r="E8" s="65"/>
    </row>
    <row r="9" customFormat="false" ht="21.75" hidden="false" customHeight="true" outlineLevel="0" collapsed="false">
      <c r="A9" s="67" t="s">
        <v>70</v>
      </c>
      <c r="B9" s="66" t="s">
        <v>71</v>
      </c>
      <c r="C9" s="68" t="s">
        <v>16</v>
      </c>
      <c r="D9" s="65" t="n">
        <v>324525.6</v>
      </c>
      <c r="E9" s="65" t="n">
        <v>341815.6</v>
      </c>
    </row>
    <row r="10" customFormat="false" ht="17.35" hidden="false" customHeight="false" outlineLevel="0" collapsed="false">
      <c r="A10" s="67" t="s">
        <v>72</v>
      </c>
      <c r="B10" s="66" t="s">
        <v>73</v>
      </c>
      <c r="C10" s="68" t="s">
        <v>16</v>
      </c>
      <c r="D10" s="69" t="n">
        <v>19117.9</v>
      </c>
      <c r="E10" s="69" t="n">
        <v>17365.7</v>
      </c>
    </row>
    <row r="11" customFormat="false" ht="30" hidden="false" customHeight="true" outlineLevel="0" collapsed="false">
      <c r="A11" s="67"/>
      <c r="B11" s="66" t="s">
        <v>74</v>
      </c>
      <c r="C11" s="68" t="s">
        <v>16</v>
      </c>
      <c r="D11" s="69" t="n">
        <v>6551.2</v>
      </c>
      <c r="E11" s="69" t="n">
        <v>6120.5</v>
      </c>
    </row>
    <row r="12" customFormat="false" ht="17.35" hidden="false" customHeight="false" outlineLevel="0" collapsed="false">
      <c r="A12" s="67" t="s">
        <v>75</v>
      </c>
      <c r="B12" s="66" t="s">
        <v>76</v>
      </c>
      <c r="C12" s="68" t="s">
        <v>16</v>
      </c>
      <c r="D12" s="69" t="n">
        <v>9497.8</v>
      </c>
      <c r="E12" s="69" t="n">
        <v>10790.2</v>
      </c>
    </row>
    <row r="13" customFormat="false" ht="17.35" hidden="false" customHeight="false" outlineLevel="0" collapsed="false">
      <c r="A13" s="67" t="s">
        <v>77</v>
      </c>
      <c r="B13" s="66" t="s">
        <v>78</v>
      </c>
      <c r="C13" s="68" t="s">
        <v>16</v>
      </c>
      <c r="D13" s="69" t="n">
        <v>13054.4</v>
      </c>
      <c r="E13" s="69" t="n">
        <v>11714.9</v>
      </c>
    </row>
    <row r="14" customFormat="false" ht="30.75" hidden="false" customHeight="true" outlineLevel="0" collapsed="false">
      <c r="A14" s="55" t="s">
        <v>79</v>
      </c>
      <c r="B14" s="63" t="s">
        <v>80</v>
      </c>
      <c r="C14" s="56" t="s">
        <v>81</v>
      </c>
      <c r="D14" s="69"/>
      <c r="E14" s="69"/>
    </row>
    <row r="15" customFormat="false" ht="17.35" hidden="false" customHeight="false" outlineLevel="0" collapsed="false">
      <c r="A15" s="55"/>
      <c r="B15" s="70" t="s">
        <v>82</v>
      </c>
      <c r="C15" s="68" t="s">
        <v>16</v>
      </c>
      <c r="D15" s="69"/>
      <c r="E15" s="69"/>
    </row>
    <row r="16" customFormat="false" ht="17.35" hidden="false" customHeight="false" outlineLevel="0" collapsed="false">
      <c r="A16" s="55" t="s">
        <v>83</v>
      </c>
      <c r="B16" s="63" t="s">
        <v>84</v>
      </c>
      <c r="C16" s="56" t="s">
        <v>16</v>
      </c>
      <c r="D16" s="65" t="n">
        <v>39999.3</v>
      </c>
      <c r="E16" s="65" t="n">
        <v>29375.4</v>
      </c>
    </row>
    <row r="17" customFormat="false" ht="12.75" hidden="false" customHeight="true" outlineLevel="0" collapsed="false">
      <c r="A17" s="55"/>
      <c r="B17" s="71" t="s">
        <v>33</v>
      </c>
      <c r="C17" s="56"/>
      <c r="D17" s="65"/>
      <c r="E17" s="65"/>
    </row>
    <row r="18" customFormat="false" ht="37.5" hidden="false" customHeight="true" outlineLevel="0" collapsed="false">
      <c r="A18" s="67" t="s">
        <v>85</v>
      </c>
      <c r="B18" s="70" t="s">
        <v>86</v>
      </c>
      <c r="C18" s="68" t="s">
        <v>16</v>
      </c>
      <c r="D18" s="69" t="n">
        <v>20291.3</v>
      </c>
      <c r="E18" s="69" t="n">
        <v>14690.8</v>
      </c>
    </row>
    <row r="19" customFormat="false" ht="45.75" hidden="false" customHeight="true" outlineLevel="0" collapsed="false">
      <c r="A19" s="55"/>
      <c r="B19" s="70" t="s">
        <v>87</v>
      </c>
      <c r="C19" s="68" t="s">
        <v>16</v>
      </c>
      <c r="D19" s="69" t="n">
        <v>6975.5</v>
      </c>
      <c r="E19" s="69" t="n">
        <v>4237.6</v>
      </c>
    </row>
    <row r="20" customFormat="false" ht="21" hidden="false" customHeight="true" outlineLevel="0" collapsed="false">
      <c r="A20" s="67" t="s">
        <v>88</v>
      </c>
      <c r="B20" s="70" t="s">
        <v>89</v>
      </c>
      <c r="C20" s="68" t="s">
        <v>16</v>
      </c>
      <c r="D20" s="69" t="n">
        <v>2316.1</v>
      </c>
      <c r="E20" s="69" t="n">
        <v>2314.4</v>
      </c>
    </row>
    <row r="21" customFormat="false" ht="25.2" hidden="false" customHeight="false" outlineLevel="0" collapsed="false">
      <c r="A21" s="55" t="s">
        <v>90</v>
      </c>
      <c r="B21" s="72" t="s">
        <v>91</v>
      </c>
      <c r="C21" s="56" t="s">
        <v>16</v>
      </c>
      <c r="D21" s="64" t="n">
        <f aca="false">D23+D25+D26+D27</f>
        <v>1127295</v>
      </c>
      <c r="E21" s="64" t="n">
        <f aca="false">E23+E25+E26+E27</f>
        <v>1208208.1</v>
      </c>
    </row>
    <row r="22" customFormat="false" ht="14.25" hidden="false" customHeight="true" outlineLevel="0" collapsed="false">
      <c r="A22" s="55"/>
      <c r="B22" s="73" t="s">
        <v>17</v>
      </c>
      <c r="C22" s="56"/>
      <c r="D22" s="65"/>
      <c r="E22" s="65"/>
    </row>
    <row r="23" customFormat="false" ht="15.75" hidden="false" customHeight="true" outlineLevel="0" collapsed="false">
      <c r="A23" s="67" t="s">
        <v>92</v>
      </c>
      <c r="B23" s="66" t="s">
        <v>93</v>
      </c>
      <c r="C23" s="68" t="s">
        <v>16</v>
      </c>
      <c r="D23" s="65" t="n">
        <v>1031834.7</v>
      </c>
      <c r="E23" s="65" t="n">
        <v>1206613.4</v>
      </c>
    </row>
    <row r="24" customFormat="false" ht="15.75" hidden="false" customHeight="true" outlineLevel="0" collapsed="false">
      <c r="A24" s="67"/>
      <c r="B24" s="71" t="s">
        <v>94</v>
      </c>
      <c r="C24" s="68" t="s">
        <v>16</v>
      </c>
      <c r="D24" s="65" t="n">
        <v>558875.6</v>
      </c>
      <c r="E24" s="65" t="n">
        <v>570617.4</v>
      </c>
    </row>
    <row r="25" customFormat="false" ht="18.75" hidden="false" customHeight="true" outlineLevel="0" collapsed="false">
      <c r="A25" s="67" t="s">
        <v>95</v>
      </c>
      <c r="B25" s="66" t="s">
        <v>96</v>
      </c>
      <c r="C25" s="68" t="s">
        <v>16</v>
      </c>
      <c r="D25" s="69" t="n">
        <v>95486.6</v>
      </c>
      <c r="E25" s="69" t="n">
        <v>1642.5</v>
      </c>
    </row>
    <row r="26" customFormat="false" ht="28.5" hidden="false" customHeight="true" outlineLevel="0" collapsed="false">
      <c r="A26" s="67" t="s">
        <v>97</v>
      </c>
      <c r="B26" s="66" t="s">
        <v>98</v>
      </c>
      <c r="C26" s="68" t="s">
        <v>16</v>
      </c>
      <c r="D26" s="69" t="n">
        <v>111.4</v>
      </c>
      <c r="E26" s="69" t="n">
        <v>0</v>
      </c>
    </row>
    <row r="27" customFormat="false" ht="30.75" hidden="false" customHeight="true" outlineLevel="0" collapsed="false">
      <c r="A27" s="67" t="s">
        <v>99</v>
      </c>
      <c r="B27" s="66" t="s">
        <v>100</v>
      </c>
      <c r="C27" s="68" t="s">
        <v>16</v>
      </c>
      <c r="D27" s="69" t="n">
        <v>-137.7</v>
      </c>
      <c r="E27" s="69" t="n">
        <v>-47.8</v>
      </c>
    </row>
    <row r="28" customFormat="false" ht="32.25" hidden="false" customHeight="true" outlineLevel="0" collapsed="false">
      <c r="A28" s="55" t="s">
        <v>101</v>
      </c>
      <c r="B28" s="74" t="s">
        <v>102</v>
      </c>
      <c r="C28" s="56" t="s">
        <v>16</v>
      </c>
      <c r="D28" s="65" t="s">
        <v>103</v>
      </c>
      <c r="E28" s="65" t="s">
        <v>103</v>
      </c>
    </row>
    <row r="29" customFormat="false" ht="21" hidden="false" customHeight="true" outlineLevel="0" collapsed="false">
      <c r="A29" s="67"/>
      <c r="B29" s="66" t="s">
        <v>104</v>
      </c>
      <c r="C29" s="68" t="s">
        <v>16</v>
      </c>
      <c r="D29" s="65" t="s">
        <v>103</v>
      </c>
      <c r="E29" s="65" t="s">
        <v>103</v>
      </c>
    </row>
    <row r="30" customFormat="false" ht="33.75" hidden="false" customHeight="true" outlineLevel="0" collapsed="false">
      <c r="A30" s="55" t="s">
        <v>105</v>
      </c>
      <c r="B30" s="74" t="s">
        <v>106</v>
      </c>
      <c r="C30" s="56" t="s">
        <v>16</v>
      </c>
      <c r="D30" s="65" t="s">
        <v>103</v>
      </c>
      <c r="E30" s="65" t="s">
        <v>103</v>
      </c>
    </row>
    <row r="31" s="75" customFormat="true" ht="43.8" hidden="false" customHeight="true" outlineLevel="0" collapsed="false">
      <c r="A31" s="55" t="s">
        <v>107</v>
      </c>
      <c r="B31" s="74" t="s">
        <v>108</v>
      </c>
      <c r="C31" s="56" t="s">
        <v>16</v>
      </c>
      <c r="D31" s="65" t="n">
        <v>5383.1</v>
      </c>
      <c r="E31" s="65" t="n">
        <v>9723.7</v>
      </c>
    </row>
    <row r="32" customFormat="false" ht="17.35" hidden="false" customHeight="false" outlineLevel="0" collapsed="false">
      <c r="A32" s="67"/>
      <c r="B32" s="66" t="s">
        <v>109</v>
      </c>
      <c r="C32" s="68" t="s">
        <v>16</v>
      </c>
      <c r="D32" s="69" t="n">
        <f aca="false">129.7+256.2+77.6+1698.5</f>
        <v>2162</v>
      </c>
      <c r="E32" s="69" t="n">
        <f aca="false">129.7+359.8+77.6+1360.5</f>
        <v>1927.6</v>
      </c>
    </row>
    <row r="33" customFormat="false" ht="33.75" hidden="false" customHeight="true" outlineLevel="0" collapsed="false">
      <c r="A33" s="55" t="s">
        <v>110</v>
      </c>
      <c r="B33" s="63" t="s">
        <v>111</v>
      </c>
      <c r="C33" s="56" t="s">
        <v>16</v>
      </c>
      <c r="D33" s="65" t="n">
        <v>0</v>
      </c>
      <c r="E33" s="65" t="n">
        <v>136.9</v>
      </c>
    </row>
    <row r="34" customFormat="false" ht="44.25" hidden="false" customHeight="true" outlineLevel="0" collapsed="false">
      <c r="A34" s="55" t="s">
        <v>112</v>
      </c>
      <c r="B34" s="63" t="s">
        <v>113</v>
      </c>
      <c r="C34" s="56" t="s">
        <v>16</v>
      </c>
      <c r="D34" s="65" t="n">
        <v>61.7</v>
      </c>
      <c r="E34" s="65" t="n">
        <v>1073.4</v>
      </c>
    </row>
    <row r="35" customFormat="false" ht="34.5" hidden="false" customHeight="true" outlineLevel="0" collapsed="false">
      <c r="A35" s="55" t="s">
        <v>114</v>
      </c>
      <c r="B35" s="63" t="s">
        <v>115</v>
      </c>
      <c r="C35" s="56" t="s">
        <v>16</v>
      </c>
      <c r="D35" s="64" t="n">
        <f aca="false">D36+D37</f>
        <v>6636</v>
      </c>
      <c r="E35" s="64" t="n">
        <f aca="false">E36+E37</f>
        <v>6921</v>
      </c>
    </row>
    <row r="36" s="76" customFormat="true" ht="18" hidden="false" customHeight="true" outlineLevel="0" collapsed="false">
      <c r="A36" s="67" t="s">
        <v>116</v>
      </c>
      <c r="B36" s="66" t="s">
        <v>117</v>
      </c>
      <c r="C36" s="68" t="s">
        <v>16</v>
      </c>
      <c r="D36" s="69" t="n">
        <v>5959</v>
      </c>
      <c r="E36" s="69" t="n">
        <v>6275</v>
      </c>
    </row>
    <row r="37" s="76" customFormat="true" ht="17.35" hidden="false" customHeight="false" outlineLevel="0" collapsed="false">
      <c r="A37" s="67" t="s">
        <v>118</v>
      </c>
      <c r="B37" s="66" t="s">
        <v>119</v>
      </c>
      <c r="C37" s="68" t="s">
        <v>16</v>
      </c>
      <c r="D37" s="69" t="n">
        <f aca="false">635+42</f>
        <v>677</v>
      </c>
      <c r="E37" s="69" t="n">
        <v>646</v>
      </c>
    </row>
    <row r="38" s="76" customFormat="true" ht="37.2" hidden="false" customHeight="false" outlineLevel="0" collapsed="false">
      <c r="A38" s="55" t="s">
        <v>120</v>
      </c>
      <c r="B38" s="63" t="s">
        <v>121</v>
      </c>
      <c r="C38" s="56" t="s">
        <v>16</v>
      </c>
      <c r="D38" s="64" t="n">
        <f aca="false">D39+D40</f>
        <v>331</v>
      </c>
      <c r="E38" s="64" t="n">
        <f aca="false">E39+E40</f>
        <v>712</v>
      </c>
    </row>
    <row r="39" s="76" customFormat="true" ht="17.35" hidden="false" customHeight="false" outlineLevel="0" collapsed="false">
      <c r="A39" s="67" t="s">
        <v>122</v>
      </c>
      <c r="B39" s="66" t="s">
        <v>117</v>
      </c>
      <c r="C39" s="68" t="s">
        <v>16</v>
      </c>
      <c r="D39" s="69" t="n">
        <v>76</v>
      </c>
      <c r="E39" s="69" t="n">
        <v>399</v>
      </c>
    </row>
    <row r="40" s="76" customFormat="true" ht="17.35" hidden="false" customHeight="false" outlineLevel="0" collapsed="false">
      <c r="A40" s="67" t="s">
        <v>123</v>
      </c>
      <c r="B40" s="66" t="s">
        <v>119</v>
      </c>
      <c r="C40" s="68" t="s">
        <v>16</v>
      </c>
      <c r="D40" s="69" t="n">
        <v>255</v>
      </c>
      <c r="E40" s="69" t="n">
        <f aca="false">313</f>
        <v>313</v>
      </c>
    </row>
    <row r="41" customFormat="false" ht="47.25" hidden="false" customHeight="true" outlineLevel="0" collapsed="false">
      <c r="A41" s="55" t="s">
        <v>124</v>
      </c>
      <c r="B41" s="63" t="s">
        <v>125</v>
      </c>
      <c r="C41" s="56" t="s">
        <v>16</v>
      </c>
      <c r="D41" s="77" t="n">
        <v>1914</v>
      </c>
      <c r="E41" s="77" t="n">
        <f aca="false">0.6+8.3</f>
        <v>8.9</v>
      </c>
    </row>
    <row r="42" customFormat="false" ht="17.35" hidden="false" customHeight="false" outlineLevel="0" collapsed="false">
      <c r="A42" s="55" t="s">
        <v>126</v>
      </c>
      <c r="B42" s="63" t="s">
        <v>127</v>
      </c>
      <c r="C42" s="56" t="s">
        <v>128</v>
      </c>
      <c r="D42" s="69" t="n">
        <v>41</v>
      </c>
      <c r="E42" s="69" t="n">
        <v>41</v>
      </c>
    </row>
  </sheetData>
  <mergeCells count="6">
    <mergeCell ref="A1:D1"/>
    <mergeCell ref="A2:E2"/>
    <mergeCell ref="A3:A4"/>
    <mergeCell ref="B3:B4"/>
    <mergeCell ref="C3:C4"/>
    <mergeCell ref="D3:E3"/>
  </mergeCells>
  <printOptions headings="false" gridLines="false" gridLinesSet="true" horizontalCentered="false" verticalCentered="false"/>
  <pageMargins left="0.7875" right="0.39375" top="0.7875" bottom="0.393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H8" activeCellId="0" sqref="H8"/>
    </sheetView>
  </sheetViews>
  <sheetFormatPr defaultRowHeight="13.8" zeroHeight="false" outlineLevelRow="0" outlineLevelCol="0"/>
  <cols>
    <col collapsed="false" customWidth="true" hidden="false" outlineLevel="0" max="1" min="1" style="78" width="4.43"/>
    <col collapsed="false" customWidth="true" hidden="false" outlineLevel="0" max="2" min="2" style="78" width="45.86"/>
    <col collapsed="false" customWidth="true" hidden="false" outlineLevel="0" max="3" min="3" style="78" width="10.42"/>
    <col collapsed="false" customWidth="true" hidden="false" outlineLevel="0" max="4" min="4" style="79" width="14.69"/>
    <col collapsed="false" customWidth="true" hidden="false" outlineLevel="0" max="6" min="5" style="79" width="14.15"/>
    <col collapsed="false" customWidth="true" hidden="false" outlineLevel="0" max="7" min="7" style="79" width="14.01"/>
    <col collapsed="false" customWidth="true" hidden="false" outlineLevel="0" max="8" min="8" style="80" width="36.31"/>
    <col collapsed="false" customWidth="true" hidden="false" outlineLevel="0" max="9" min="9" style="0" width="25.57"/>
    <col collapsed="false" customWidth="true" hidden="false" outlineLevel="0" max="1025" min="10" style="0" width="8.54"/>
  </cols>
  <sheetData>
    <row r="1" customFormat="false" ht="17.35" hidden="false" customHeight="true" outlineLevel="0" collapsed="false">
      <c r="B1" s="81" t="s">
        <v>129</v>
      </c>
      <c r="C1" s="81"/>
      <c r="D1" s="81"/>
      <c r="E1" s="81"/>
      <c r="F1" s="81"/>
      <c r="G1" s="81"/>
      <c r="H1" s="81"/>
    </row>
    <row r="2" customFormat="false" ht="15" hidden="false" customHeight="true" outlineLevel="0" collapsed="false">
      <c r="A2" s="20" t="s">
        <v>4</v>
      </c>
      <c r="B2" s="20" t="s">
        <v>5</v>
      </c>
      <c r="C2" s="20" t="s">
        <v>6</v>
      </c>
      <c r="D2" s="20" t="s">
        <v>7</v>
      </c>
      <c r="E2" s="20"/>
      <c r="F2" s="20"/>
      <c r="G2" s="20"/>
      <c r="H2" s="10" t="s">
        <v>8</v>
      </c>
    </row>
    <row r="3" customFormat="false" ht="13.8" hidden="false" customHeight="true" outlineLevel="0" collapsed="false">
      <c r="A3" s="20"/>
      <c r="B3" s="20"/>
      <c r="C3" s="20"/>
      <c r="D3" s="20" t="s">
        <v>130</v>
      </c>
      <c r="E3" s="20"/>
      <c r="F3" s="20" t="s">
        <v>131</v>
      </c>
      <c r="G3" s="20"/>
      <c r="H3" s="10"/>
    </row>
    <row r="4" customFormat="false" ht="37.2" hidden="false" customHeight="false" outlineLevel="0" collapsed="false">
      <c r="A4" s="20"/>
      <c r="B4" s="20"/>
      <c r="C4" s="20"/>
      <c r="D4" s="20" t="s">
        <v>132</v>
      </c>
      <c r="E4" s="20" t="s">
        <v>26</v>
      </c>
      <c r="F4" s="20" t="s">
        <v>132</v>
      </c>
      <c r="G4" s="20" t="s">
        <v>26</v>
      </c>
      <c r="H4" s="10"/>
    </row>
    <row r="5" customFormat="false" ht="48.75" hidden="false" customHeight="true" outlineLevel="0" collapsed="false">
      <c r="A5" s="82"/>
      <c r="B5" s="83" t="s">
        <v>133</v>
      </c>
      <c r="C5" s="84"/>
      <c r="D5" s="85" t="s">
        <v>134</v>
      </c>
      <c r="E5" s="85" t="s">
        <v>134</v>
      </c>
      <c r="F5" s="85" t="s">
        <v>134</v>
      </c>
      <c r="G5" s="85" t="s">
        <v>134</v>
      </c>
      <c r="H5" s="86" t="str">
        <f aca="false"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customFormat="false" ht="13.8" hidden="false" customHeight="false" outlineLevel="0" collapsed="false">
      <c r="A6" s="82" t="s">
        <v>135</v>
      </c>
      <c r="B6" s="83" t="s">
        <v>136</v>
      </c>
      <c r="C6" s="87" t="s">
        <v>16</v>
      </c>
      <c r="D6" s="88" t="n">
        <v>2.6</v>
      </c>
      <c r="E6" s="88" t="n">
        <v>0</v>
      </c>
      <c r="F6" s="88" t="n">
        <v>241.3</v>
      </c>
      <c r="G6" s="88" t="n">
        <v>933.4</v>
      </c>
      <c r="H6" s="86" t="str">
        <f aca="false"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customFormat="false" ht="25.2" hidden="false" customHeight="false" outlineLevel="0" collapsed="false">
      <c r="A7" s="82" t="s">
        <v>137</v>
      </c>
      <c r="B7" s="83" t="s">
        <v>138</v>
      </c>
      <c r="C7" s="87" t="s">
        <v>16</v>
      </c>
      <c r="D7" s="88" t="n">
        <v>53159.3</v>
      </c>
      <c r="E7" s="88" t="n">
        <v>119245.3</v>
      </c>
      <c r="F7" s="88" t="n">
        <v>69621.8</v>
      </c>
      <c r="G7" s="88" t="n">
        <v>123328.9</v>
      </c>
      <c r="H7" s="89"/>
    </row>
    <row r="8" customFormat="false" ht="28.5" hidden="false" customHeight="true" outlineLevel="0" collapsed="false">
      <c r="A8" s="82" t="s">
        <v>139</v>
      </c>
      <c r="B8" s="83" t="s">
        <v>140</v>
      </c>
      <c r="C8" s="87" t="s">
        <v>16</v>
      </c>
      <c r="D8" s="88" t="n">
        <v>120349.9</v>
      </c>
      <c r="E8" s="88" t="n">
        <v>143332.6</v>
      </c>
      <c r="F8" s="88" t="n">
        <v>18493.8</v>
      </c>
      <c r="G8" s="88" t="n">
        <v>263447.1</v>
      </c>
      <c r="H8" s="86" t="str">
        <f aca="false"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customFormat="false" ht="13.8" hidden="false" customHeight="false" outlineLevel="0" collapsed="false">
      <c r="A9" s="82" t="s">
        <v>141</v>
      </c>
      <c r="B9" s="83" t="s">
        <v>142</v>
      </c>
      <c r="C9" s="87" t="s">
        <v>16</v>
      </c>
      <c r="D9" s="88" t="n">
        <v>31844.6</v>
      </c>
      <c r="E9" s="88" t="n">
        <v>12364.5</v>
      </c>
      <c r="F9" s="88" t="n">
        <v>35330.5</v>
      </c>
      <c r="G9" s="88" t="n">
        <v>11329.4</v>
      </c>
      <c r="H9" s="89"/>
    </row>
    <row r="10" customFormat="false" ht="27.75" hidden="false" customHeight="true" outlineLevel="0" collapsed="false">
      <c r="A10" s="82" t="s">
        <v>143</v>
      </c>
      <c r="B10" s="83" t="s">
        <v>144</v>
      </c>
      <c r="C10" s="87" t="s">
        <v>16</v>
      </c>
      <c r="D10" s="88" t="n">
        <v>100585</v>
      </c>
      <c r="E10" s="88" t="n">
        <v>245643.2</v>
      </c>
      <c r="F10" s="88" t="n">
        <v>117456.8</v>
      </c>
      <c r="G10" s="88" t="n">
        <v>240066.6</v>
      </c>
      <c r="H10" s="86" t="str">
        <f aca="false"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customFormat="false" ht="13.8" hidden="false" customHeight="false" outlineLevel="0" collapsed="false">
      <c r="A11" s="82" t="s">
        <v>145</v>
      </c>
      <c r="B11" s="83" t="s">
        <v>146</v>
      </c>
      <c r="C11" s="87" t="s">
        <v>16</v>
      </c>
      <c r="D11" s="88" t="n">
        <v>90456.9</v>
      </c>
      <c r="E11" s="88" t="n">
        <v>280252.3</v>
      </c>
      <c r="F11" s="88" t="n">
        <v>98015.3</v>
      </c>
      <c r="G11" s="88" t="n">
        <v>281163.7</v>
      </c>
      <c r="H11" s="89"/>
    </row>
    <row r="12" customFormat="false" ht="13.8" hidden="false" customHeight="false" outlineLevel="0" collapsed="false">
      <c r="A12" s="82" t="s">
        <v>147</v>
      </c>
      <c r="B12" s="83" t="s">
        <v>148</v>
      </c>
      <c r="C12" s="87" t="s">
        <v>16</v>
      </c>
      <c r="D12" s="88" t="n">
        <v>89394.6</v>
      </c>
      <c r="E12" s="88" t="n">
        <v>2774.6</v>
      </c>
      <c r="F12" s="88" t="n">
        <v>93415.9</v>
      </c>
      <c r="G12" s="88" t="n">
        <v>522</v>
      </c>
      <c r="H12" s="86" t="str">
        <f aca="false">IF(((D12-TRUNC(D12,1))+(E12-TRUNC(E12,1))+(F12-TRUNC(F12,1))+(G12-TRUNC(G12,1)))&gt;0,"ОШИБКА: в строках 3.7 точность должна быть - один знак после запятой","")</f>
        <v/>
      </c>
    </row>
    <row r="13" customFormat="false" ht="25.2" hidden="false" customHeight="false" outlineLevel="0" collapsed="false">
      <c r="A13" s="82" t="s">
        <v>149</v>
      </c>
      <c r="B13" s="83" t="s">
        <v>150</v>
      </c>
      <c r="C13" s="87" t="s">
        <v>16</v>
      </c>
      <c r="D13" s="88" t="n">
        <v>0</v>
      </c>
      <c r="E13" s="88" t="n">
        <v>0</v>
      </c>
      <c r="F13" s="88" t="n">
        <v>0</v>
      </c>
      <c r="G13" s="88" t="n">
        <v>0</v>
      </c>
      <c r="H13" s="86" t="str">
        <f aca="false">IF(((D13-TRUNC(D13,1))+(E13-TRUNC(E13,1))+(F13-TRUNC(F13,1))+(G13-TRUNC(G13,1)))&gt;0,"ОШИБКА: в строке 3.8 точность должна быть - один знак после запятой","")</f>
        <v/>
      </c>
    </row>
    <row r="14" customFormat="false" ht="49.2" hidden="false" customHeight="false" outlineLevel="0" collapsed="false">
      <c r="A14" s="82" t="s">
        <v>151</v>
      </c>
      <c r="B14" s="83" t="s">
        <v>152</v>
      </c>
      <c r="C14" s="87" t="s">
        <v>16</v>
      </c>
      <c r="D14" s="88" t="n">
        <v>5021.6</v>
      </c>
      <c r="E14" s="88" t="s">
        <v>134</v>
      </c>
      <c r="F14" s="88" t="n">
        <v>5143</v>
      </c>
      <c r="G14" s="88" t="s">
        <v>134</v>
      </c>
      <c r="H14" s="86"/>
    </row>
    <row r="15" customFormat="false" ht="13.8" hidden="false" customHeight="false" outlineLevel="0" collapsed="false">
      <c r="A15" s="82" t="s">
        <v>153</v>
      </c>
      <c r="B15" s="83" t="s">
        <v>154</v>
      </c>
      <c r="C15" s="87" t="s">
        <v>16</v>
      </c>
      <c r="D15" s="88" t="n">
        <v>13001.6</v>
      </c>
      <c r="E15" s="88" t="n">
        <v>115043.4</v>
      </c>
      <c r="F15" s="88" t="n">
        <v>1466</v>
      </c>
      <c r="G15" s="88" t="n">
        <v>255130.6</v>
      </c>
      <c r="H15" s="86"/>
    </row>
    <row r="16" customFormat="false" ht="25.25" hidden="false" customHeight="false" outlineLevel="0" collapsed="false">
      <c r="A16" s="82" t="s">
        <v>155</v>
      </c>
      <c r="B16" s="83" t="s">
        <v>156</v>
      </c>
      <c r="C16" s="87" t="s">
        <v>157</v>
      </c>
      <c r="D16" s="90" t="n">
        <v>131</v>
      </c>
      <c r="E16" s="90" t="n">
        <v>17</v>
      </c>
      <c r="F16" s="90" t="n">
        <v>127</v>
      </c>
      <c r="G16" s="90" t="n">
        <v>16</v>
      </c>
      <c r="H16" s="86"/>
    </row>
    <row r="17" customFormat="false" ht="25.25" hidden="false" customHeight="false" outlineLevel="0" collapsed="false">
      <c r="A17" s="82" t="s">
        <v>158</v>
      </c>
      <c r="B17" s="83" t="s">
        <v>159</v>
      </c>
      <c r="C17" s="87" t="s">
        <v>157</v>
      </c>
      <c r="D17" s="90" t="n">
        <v>47.5</v>
      </c>
      <c r="E17" s="90"/>
      <c r="F17" s="90" t="n">
        <v>47.5</v>
      </c>
      <c r="G17" s="90"/>
      <c r="H17" s="86"/>
    </row>
  </sheetData>
  <mergeCells count="8">
    <mergeCell ref="B1:H1"/>
    <mergeCell ref="A2:A4"/>
    <mergeCell ref="B2:B4"/>
    <mergeCell ref="C2:C4"/>
    <mergeCell ref="D2:G2"/>
    <mergeCell ref="H2:H4"/>
    <mergeCell ref="D3:E3"/>
    <mergeCell ref="F3:G3"/>
  </mergeCells>
  <printOptions headings="false" gridLines="false" gridLinesSet="true" horizontalCentered="false" verticalCentered="false"/>
  <pageMargins left="0.708333333333333" right="0.708333333333333" top="0.275694444444444" bottom="0.236111111111111" header="0.511805555555555" footer="0.511805555555555"/>
  <pageSetup paperSize="9" scale="100" firstPageNumber="0" fitToWidth="1" fitToHeight="3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E11" activeCellId="0" sqref="E11"/>
    </sheetView>
  </sheetViews>
  <sheetFormatPr defaultRowHeight="16.15" zeroHeight="false" outlineLevelRow="0" outlineLevelCol="0"/>
  <cols>
    <col collapsed="false" customWidth="true" hidden="false" outlineLevel="0" max="1" min="1" style="91" width="5.13"/>
    <col collapsed="false" customWidth="true" hidden="false" outlineLevel="0" max="2" min="2" style="91" width="23.42"/>
    <col collapsed="false" customWidth="true" hidden="false" outlineLevel="0" max="3" min="3" style="91" width="43.66"/>
    <col collapsed="false" customWidth="true" hidden="false" outlineLevel="0" max="4" min="4" style="91" width="20.18"/>
    <col collapsed="false" customWidth="false" hidden="false" outlineLevel="0" max="7" min="5" style="92" width="11.52"/>
    <col collapsed="false" customWidth="false" hidden="false" outlineLevel="0" max="13" min="8" style="93" width="11.52"/>
    <col collapsed="false" customWidth="true" hidden="false" outlineLevel="0" max="1025" min="14" style="0" width="8.54"/>
  </cols>
  <sheetData>
    <row r="1" customFormat="false" ht="16.15" hidden="false" customHeight="true" outlineLevel="0" collapsed="false">
      <c r="A1" s="94" t="s">
        <v>160</v>
      </c>
      <c r="B1" s="94"/>
      <c r="C1" s="94"/>
      <c r="D1" s="94"/>
    </row>
    <row r="2" customFormat="false" ht="35.8" hidden="false" customHeight="true" outlineLevel="0" collapsed="false">
      <c r="A2" s="95" t="s">
        <v>4</v>
      </c>
      <c r="B2" s="95" t="s">
        <v>161</v>
      </c>
      <c r="C2" s="95" t="s">
        <v>162</v>
      </c>
      <c r="D2" s="95"/>
    </row>
    <row r="3" customFormat="false" ht="56.2" hidden="false" customHeight="true" outlineLevel="0" collapsed="false">
      <c r="A3" s="95" t="s">
        <v>163</v>
      </c>
      <c r="B3" s="95" t="s">
        <v>164</v>
      </c>
      <c r="C3" s="96" t="s">
        <v>165</v>
      </c>
      <c r="D3" s="95" t="s">
        <v>166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D1"/>
    <mergeCell ref="C2:D2"/>
  </mergeCells>
  <printOptions headings="false" gridLines="false" gridLinesSet="true" horizontalCentered="false" verticalCentered="false"/>
  <pageMargins left="0.7875" right="0.39375" top="0.7875" bottom="0.7875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LibreOffice/5.4.4.2$Windows_X86_64 LibreOffice_project/2524958677847fb3bb44820e40380acbe820f960</Application>
  <Company>Департамент финансов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2016-06-17T07:08:43Z</dcterms:created>
  <dc:creator>Васильева Александра Олеговна</dc:creator>
  <dc:description/>
  <dc:language>ru-RU</dc:language>
  <cp:lastModifiedBy/>
  <cp:lastPrinted>2023-05-29T17:40:48Z</cp:lastPrinted>
  <dcterms:modified xsi:type="dcterms:W3CDTF">2023-05-29T17:41:44Z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Департамент финансов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