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komfin\Desktop\ВЫГРУЗКА\"/>
    </mc:Choice>
  </mc:AlternateContent>
  <bookViews>
    <workbookView xWindow="0" yWindow="0" windowWidth="23040" windowHeight="8256" activeTab="1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52511"/>
</workbook>
</file>

<file path=xl/calcChain.xml><?xml version="1.0" encoding="utf-8"?>
<calcChain xmlns="http://schemas.openxmlformats.org/spreadsheetml/2006/main">
  <c r="F17" i="2" l="1"/>
  <c r="D17" i="2" l="1"/>
  <c r="D35" i="5" l="1"/>
  <c r="E14" i="5" l="1"/>
  <c r="D14" i="5"/>
  <c r="E38" i="5" l="1"/>
  <c r="D38" i="5"/>
  <c r="E35" i="5"/>
  <c r="E21" i="5"/>
  <c r="E6" i="5" s="1"/>
  <c r="D21" i="5"/>
  <c r="D6" i="5" s="1"/>
  <c r="H13" i="2" l="1"/>
  <c r="H12" i="2"/>
  <c r="H10" i="2"/>
  <c r="H8" i="2"/>
  <c r="H6" i="2"/>
  <c r="H5" i="2"/>
  <c r="F29" i="1"/>
  <c r="F26" i="1"/>
  <c r="F28" i="1"/>
  <c r="F27" i="1"/>
  <c r="F25" i="1"/>
  <c r="F23" i="1"/>
  <c r="F20" i="1"/>
  <c r="E18" i="1"/>
  <c r="D18" i="1"/>
  <c r="F13" i="1"/>
  <c r="F9" i="1"/>
  <c r="F8" i="1"/>
  <c r="E13" i="1" l="1"/>
  <c r="D13" i="1"/>
  <c r="E9" i="1"/>
  <c r="D9" i="1"/>
  <c r="F14" i="1" l="1"/>
  <c r="F10" i="1"/>
  <c r="E17" i="1"/>
  <c r="D17" i="1"/>
  <c r="F18" i="1" l="1"/>
</calcChain>
</file>

<file path=xl/sharedStrings.xml><?xml version="1.0" encoding="utf-8"?>
<sst xmlns="http://schemas.openxmlformats.org/spreadsheetml/2006/main" count="241" uniqueCount="160">
  <si>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</si>
  <si>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</si>
  <si>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</si>
  <si>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</si>
  <si>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</si>
  <si>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</si>
  <si>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</si>
  <si>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</si>
  <si>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</si>
  <si>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</si>
  <si>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</si>
  <si>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</si>
  <si>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</si>
  <si>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</si>
  <si>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</si>
  <si>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</si>
  <si>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</si>
  <si>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</si>
  <si>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</si>
  <si>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</si>
  <si>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</si>
  <si>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</si>
  <si>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</si>
  <si>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</si>
  <si>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</si>
  <si>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</si>
  <si>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</si>
  <si>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</si>
  <si>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</si>
  <si>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</si>
  <si>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</si>
  <si>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</si>
  <si>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</si>
  <si>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</si>
  <si>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</si>
  <si>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</si>
  <si>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</si>
  <si>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</si>
  <si>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</si>
  <si>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</si>
  <si>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</si>
  <si>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</si>
  <si>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</si>
  <si>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</si>
  <si>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</si>
  <si>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</si>
  <si>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</si>
  <si>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</si>
  <si>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</si>
  <si>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</si>
  <si>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</si>
  <si>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</si>
  <si>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</si>
  <si>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</si>
  <si>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</si>
  <si>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</si>
  <si>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</si>
  <si>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</si>
  <si>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</si>
  <si>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</si>
  <si>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</si>
  <si>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</si>
  <si>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</si>
  <si>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</si>
  <si>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</si>
  <si>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</si>
  <si>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</si>
  <si>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</si>
  <si>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</si>
  <si>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</si>
  <si>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</si>
  <si>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</si>
  <si>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</si>
  <si>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</si>
  <si>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</si>
  <si>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</si>
  <si>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</si>
  <si>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</si>
  <si>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</si>
  <si>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</si>
  <si>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</si>
  <si>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</si>
  <si>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</si>
  <si>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</si>
  <si>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</si>
  <si>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</si>
  <si>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</si>
  <si>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</si>
  <si>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</si>
  <si>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</si>
  <si>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</si>
  <si>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</si>
  <si>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</si>
  <si>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</si>
  <si>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</si>
  <si>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</si>
  <si>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</si>
  <si>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</si>
  <si>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</si>
  <si>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</si>
  <si>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</si>
  <si>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</si>
  <si>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</si>
  <si>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</si>
  <si>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</si>
  <si>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</si>
  <si>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</si>
  <si>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</si>
  <si>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</si>
  <si>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</si>
  <si>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</si>
  <si>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</si>
  <si>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</si>
  <si>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</si>
  <si>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</si>
  <si>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</si>
  <si>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</si>
  <si>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</si>
  <si>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</si>
  <si>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</si>
  <si>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</si>
  <si>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</si>
  <si>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</si>
  <si>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</si>
  <si>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</si>
  <si>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</si>
  <si>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</si>
  <si>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</si>
  <si>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</si>
  <si>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</si>
  <si>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</si>
  <si>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</si>
  <si>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</si>
  <si>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</si>
  <si>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</si>
  <si>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</si>
  <si>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</si>
  <si>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</si>
  <si>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</si>
  <si>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</si>
  <si>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</si>
  <si>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</si>
  <si>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</si>
  <si>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</si>
  <si>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</si>
  <si>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</si>
  <si>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</si>
  <si>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</si>
  <si>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</si>
  <si>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</si>
  <si>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</si>
  <si>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</si>
  <si>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</si>
  <si>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</si>
  <si>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</si>
  <si>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Петрозаводский городской округ</t>
  </si>
  <si>
    <t>повлияло отрицательно</t>
  </si>
  <si>
    <t>54,833,3</t>
  </si>
  <si>
    <t xml:space="preserve">из них налог, взимаемый в связи с применением упрощенной системы налогообложения (норматив 2,30%)
</t>
  </si>
  <si>
    <t>Для покрытия кассовых разрывов в январе-апреле 2023 года у Петрозаводского городского округа возникала необходимость неоднократного краткосрочного привлечения кредитных ресурсов в рамках возобновляемой кредитной линии по муниципальному контракту, заключенному в 2020 году, а также привлечение 22 марта 2023 года краткосрочного казначейского кредита в рамках Договора о предоставлении бюджетного кредита на пополнение остатка средств на едином счете бюджета, заключенного с Управлением Федерального казначейства по Республике Карелия.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</si>
</sst>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18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1" fillId="2" borderId="20" xfId="0" applyNumberFormat="1" applyFont="1" applyFill="1" applyBorder="1" applyAlignment="1">
      <alignment wrapText="1"/>
    </xf>
    <xf numFmtId="0" fontId="8" fillId="0" borderId="0" xfId="1" applyFont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3" fillId="0" borderId="0" xfId="0" applyFont="1" applyBorder="1" applyAlignme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wrapText="1"/>
    </xf>
    <xf numFmtId="0" fontId="16" fillId="0" borderId="0" xfId="1" applyFont="1"/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 wrapText="1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64" fontId="13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8" fillId="0" borderId="0" xfId="1" applyNumberFormat="1" applyFont="1"/>
    <xf numFmtId="164" fontId="6" fillId="2" borderId="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wrapText="1"/>
    </xf>
    <xf numFmtId="0" fontId="6" fillId="0" borderId="0" xfId="0" applyFont="1"/>
    <xf numFmtId="165" fontId="6" fillId="0" borderId="0" xfId="0" applyNumberFormat="1" applyFont="1"/>
    <xf numFmtId="49" fontId="6" fillId="0" borderId="17" xfId="0" applyNumberFormat="1" applyFont="1" applyFill="1" applyBorder="1" applyAlignment="1">
      <alignment horizontal="center"/>
    </xf>
    <xf numFmtId="0" fontId="17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2" borderId="16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0" fontId="6" fillId="2" borderId="7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6" fillId="0" borderId="9" xfId="0" applyNumberFormat="1" applyFont="1" applyFill="1" applyBorder="1" applyAlignment="1" applyProtection="1">
      <alignment horizontal="center"/>
      <protection locked="0"/>
    </xf>
    <xf numFmtId="164" fontId="6" fillId="0" borderId="19" xfId="0" applyNumberFormat="1" applyFont="1" applyBorder="1" applyAlignment="1" applyProtection="1">
      <alignment horizontal="center"/>
      <protection locked="0"/>
    </xf>
    <xf numFmtId="0" fontId="6" fillId="2" borderId="20" xfId="0" applyNumberFormat="1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4" fontId="6" fillId="0" borderId="4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6" fillId="2" borderId="10" xfId="0" applyNumberFormat="1" applyFont="1" applyFill="1" applyBorder="1" applyAlignment="1">
      <alignment vertical="top" wrapText="1"/>
    </xf>
    <xf numFmtId="164" fontId="7" fillId="0" borderId="1" xfId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21" xfId="0" applyNumberFormat="1" applyFont="1" applyBorder="1" applyAlignment="1" applyProtection="1">
      <alignment horizontal="center" vertical="top" wrapText="1"/>
      <protection locked="0"/>
    </xf>
    <xf numFmtId="164" fontId="1" fillId="0" borderId="22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25" workbookViewId="0">
      <selection activeCell="F9" sqref="F9"/>
    </sheetView>
  </sheetViews>
  <sheetFormatPr defaultColWidth="9.109375" defaultRowHeight="13.8" x14ac:dyDescent="0.25"/>
  <cols>
    <col min="1" max="1" width="4.44140625" style="1" customWidth="1"/>
    <col min="2" max="2" width="38.5546875" style="1" customWidth="1"/>
    <col min="3" max="3" width="13.5546875" style="1" customWidth="1"/>
    <col min="4" max="4" width="18" style="72" customWidth="1"/>
    <col min="5" max="5" width="16.5546875" style="72" customWidth="1"/>
    <col min="6" max="6" width="45.88671875" style="1" customWidth="1"/>
    <col min="7" max="7" width="18.44140625" style="1" customWidth="1"/>
    <col min="8" max="16384" width="9.109375" style="1"/>
  </cols>
  <sheetData>
    <row r="1" spans="1:6" ht="54" customHeight="1" x14ac:dyDescent="0.35">
      <c r="B1" s="108" t="s">
        <v>104</v>
      </c>
      <c r="C1" s="108"/>
      <c r="D1" s="108"/>
      <c r="E1" s="108"/>
      <c r="F1" s="108"/>
    </row>
    <row r="2" spans="1:6" ht="19.5" customHeight="1" x14ac:dyDescent="0.4">
      <c r="B2" s="107" t="s">
        <v>155</v>
      </c>
      <c r="C2" s="107"/>
      <c r="D2" s="107"/>
      <c r="E2" s="107"/>
    </row>
    <row r="3" spans="1:6" ht="14.25" customHeight="1" x14ac:dyDescent="0.25">
      <c r="B3" s="106" t="s">
        <v>23</v>
      </c>
      <c r="C3" s="106"/>
      <c r="D3" s="106"/>
      <c r="E3" s="106"/>
    </row>
    <row r="4" spans="1:6" ht="18.75" customHeight="1" x14ac:dyDescent="0.35">
      <c r="B4" s="114" t="s">
        <v>22</v>
      </c>
      <c r="C4" s="114"/>
      <c r="D4" s="114"/>
      <c r="E4" s="114"/>
    </row>
    <row r="6" spans="1:6" ht="15" customHeight="1" x14ac:dyDescent="0.25">
      <c r="A6" s="112" t="s">
        <v>24</v>
      </c>
      <c r="B6" s="112" t="s">
        <v>1</v>
      </c>
      <c r="C6" s="112" t="s">
        <v>2</v>
      </c>
      <c r="D6" s="115" t="s">
        <v>10</v>
      </c>
      <c r="E6" s="115"/>
      <c r="F6" s="112" t="s">
        <v>25</v>
      </c>
    </row>
    <row r="7" spans="1:6" ht="27.75" customHeight="1" thickBot="1" x14ac:dyDescent="0.3">
      <c r="A7" s="113"/>
      <c r="B7" s="113"/>
      <c r="C7" s="113"/>
      <c r="D7" s="67" t="s">
        <v>105</v>
      </c>
      <c r="E7" s="67" t="s">
        <v>106</v>
      </c>
      <c r="F7" s="113"/>
    </row>
    <row r="8" spans="1:6" ht="37.5" customHeight="1" thickBot="1" x14ac:dyDescent="0.3">
      <c r="A8" s="16" t="s">
        <v>31</v>
      </c>
      <c r="B8" s="5" t="s">
        <v>4</v>
      </c>
      <c r="C8" s="6" t="s">
        <v>3</v>
      </c>
      <c r="D8" s="68">
        <v>280.8</v>
      </c>
      <c r="E8" s="68">
        <v>235.8</v>
      </c>
      <c r="F8" s="9" t="str">
        <f>IF(OR(D8&gt;800,E8&gt;800),"ОШИБКА: единицы измерения - тыс.чел"," ")</f>
        <v xml:space="preserve"> </v>
      </c>
    </row>
    <row r="9" spans="1:6" ht="60" customHeight="1" x14ac:dyDescent="0.25">
      <c r="A9" s="16" t="s">
        <v>33</v>
      </c>
      <c r="B9" s="5" t="s">
        <v>11</v>
      </c>
      <c r="C9" s="6" t="s">
        <v>0</v>
      </c>
      <c r="D9" s="69">
        <f>D11+D12</f>
        <v>9772656.3000000007</v>
      </c>
      <c r="E9" s="69">
        <f t="shared" ref="E9" si="0">E11+E12</f>
        <v>10984763.9</v>
      </c>
      <c r="F9" s="9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18"/>
      <c r="B10" s="3" t="s">
        <v>15</v>
      </c>
      <c r="C10" s="4"/>
      <c r="D10" s="70"/>
      <c r="E10" s="70"/>
      <c r="F10" s="10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18" t="s">
        <v>35</v>
      </c>
      <c r="B11" s="2" t="s">
        <v>16</v>
      </c>
      <c r="C11" s="4" t="s">
        <v>0</v>
      </c>
      <c r="D11" s="71">
        <v>2637075.9</v>
      </c>
      <c r="E11" s="71">
        <v>2956237.7</v>
      </c>
      <c r="F11" s="11"/>
    </row>
    <row r="12" spans="1:6" ht="15.75" customHeight="1" thickBot="1" x14ac:dyDescent="0.3">
      <c r="A12" s="17" t="s">
        <v>37</v>
      </c>
      <c r="B12" s="7" t="s">
        <v>17</v>
      </c>
      <c r="C12" s="8" t="s">
        <v>0</v>
      </c>
      <c r="D12" s="66">
        <v>7135580.4000000004</v>
      </c>
      <c r="E12" s="66">
        <v>8028526.2000000002</v>
      </c>
      <c r="F12" s="12"/>
    </row>
    <row r="13" spans="1:6" ht="34.5" customHeight="1" x14ac:dyDescent="0.25">
      <c r="A13" s="16" t="s">
        <v>38</v>
      </c>
      <c r="B13" s="5" t="s">
        <v>5</v>
      </c>
      <c r="C13" s="6" t="s">
        <v>0</v>
      </c>
      <c r="D13" s="69">
        <f>D15+D16</f>
        <v>9809790.5</v>
      </c>
      <c r="E13" s="69">
        <f t="shared" ref="E13" si="1">E15+E16</f>
        <v>10907423.5</v>
      </c>
      <c r="F13" s="9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18"/>
      <c r="B14" s="3" t="s">
        <v>20</v>
      </c>
      <c r="C14" s="4"/>
      <c r="D14" s="70"/>
      <c r="E14" s="70"/>
      <c r="F14" s="10" t="str">
        <f>IF(OR(D13&gt;31000000,E13&gt;31000000),"ОШИБКА: в строках 1.6,1.7 единица измерения - тыс.руб","")</f>
        <v/>
      </c>
    </row>
    <row r="15" spans="1:6" x14ac:dyDescent="0.25">
      <c r="A15" s="18" t="s">
        <v>39</v>
      </c>
      <c r="B15" s="2" t="s">
        <v>18</v>
      </c>
      <c r="C15" s="4" t="s">
        <v>0</v>
      </c>
      <c r="D15" s="71">
        <v>7044019.2000000002</v>
      </c>
      <c r="E15" s="71">
        <v>8030511.2000000002</v>
      </c>
      <c r="F15" s="11"/>
    </row>
    <row r="16" spans="1:6" ht="14.4" thickBot="1" x14ac:dyDescent="0.3">
      <c r="A16" s="17" t="s">
        <v>40</v>
      </c>
      <c r="B16" s="7" t="s">
        <v>19</v>
      </c>
      <c r="C16" s="8" t="s">
        <v>0</v>
      </c>
      <c r="D16" s="66">
        <v>2765771.3</v>
      </c>
      <c r="E16" s="66">
        <v>2876912.3</v>
      </c>
      <c r="F16" s="12"/>
    </row>
    <row r="17" spans="1:8" ht="39" customHeight="1" x14ac:dyDescent="0.25">
      <c r="A17" s="19" t="s">
        <v>43</v>
      </c>
      <c r="B17" s="5" t="s">
        <v>6</v>
      </c>
      <c r="C17" s="6" t="s">
        <v>0</v>
      </c>
      <c r="D17" s="69">
        <f>D9-D13</f>
        <v>-37134.199999999255</v>
      </c>
      <c r="E17" s="69">
        <f t="shared" ref="E17" si="2">E9-E13</f>
        <v>77340.400000000373</v>
      </c>
      <c r="F17" s="9"/>
    </row>
    <row r="18" spans="1:8" s="81" customFormat="1" ht="51" customHeight="1" x14ac:dyDescent="0.25">
      <c r="A18" s="26" t="s">
        <v>44</v>
      </c>
      <c r="B18" s="14" t="s">
        <v>7</v>
      </c>
      <c r="C18" s="15" t="s">
        <v>0</v>
      </c>
      <c r="D18" s="79">
        <f>D20+D21+D22+D23+D24</f>
        <v>37134.199999999997</v>
      </c>
      <c r="E18" s="79">
        <f>E20+E21+E22+E23+E24</f>
        <v>-77340.399999999994</v>
      </c>
      <c r="F18" s="80" t="str">
        <f>IF(ROUND((D17+E17+D18+E18),1)&lt;&gt;0,"ОШИБКА: непокрытый дефицит (профицит)","")</f>
        <v/>
      </c>
      <c r="H18" s="82"/>
    </row>
    <row r="19" spans="1:8" s="81" customFormat="1" ht="14.4" thickBot="1" x14ac:dyDescent="0.3">
      <c r="A19" s="83"/>
      <c r="B19" s="84" t="s">
        <v>21</v>
      </c>
      <c r="C19" s="85"/>
      <c r="D19" s="86"/>
      <c r="E19" s="86"/>
      <c r="F19" s="87"/>
    </row>
    <row r="20" spans="1:8" s="81" customFormat="1" ht="38.25" customHeight="1" x14ac:dyDescent="0.25">
      <c r="A20" s="22" t="s">
        <v>45</v>
      </c>
      <c r="B20" s="23" t="s">
        <v>8</v>
      </c>
      <c r="C20" s="88" t="s">
        <v>0</v>
      </c>
      <c r="D20" s="25">
        <v>-1311594.7</v>
      </c>
      <c r="E20" s="25">
        <v>-58200</v>
      </c>
      <c r="F20" s="89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s="81" customFormat="1" ht="41.25" customHeight="1" x14ac:dyDescent="0.25">
      <c r="A21" s="26" t="s">
        <v>46</v>
      </c>
      <c r="B21" s="14" t="s">
        <v>107</v>
      </c>
      <c r="C21" s="15" t="s">
        <v>0</v>
      </c>
      <c r="D21" s="90">
        <v>1339794.7</v>
      </c>
      <c r="E21" s="90">
        <v>0</v>
      </c>
      <c r="F21" s="80"/>
    </row>
    <row r="22" spans="1:8" s="81" customFormat="1" ht="58.5" customHeight="1" x14ac:dyDescent="0.25">
      <c r="A22" s="26" t="s">
        <v>47</v>
      </c>
      <c r="B22" s="14" t="s">
        <v>14</v>
      </c>
      <c r="C22" s="15" t="s">
        <v>0</v>
      </c>
      <c r="D22" s="77">
        <v>0</v>
      </c>
      <c r="E22" s="77">
        <v>0</v>
      </c>
      <c r="F22" s="80"/>
    </row>
    <row r="23" spans="1:8" s="81" customFormat="1" x14ac:dyDescent="0.25">
      <c r="A23" s="26" t="s">
        <v>48</v>
      </c>
      <c r="B23" s="14" t="s">
        <v>13</v>
      </c>
      <c r="C23" s="15" t="s">
        <v>0</v>
      </c>
      <c r="D23" s="77">
        <v>0</v>
      </c>
      <c r="E23" s="77">
        <v>0</v>
      </c>
      <c r="F23" s="80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s="81" customFormat="1" ht="14.4" thickBot="1" x14ac:dyDescent="0.3">
      <c r="A24" s="91" t="s">
        <v>49</v>
      </c>
      <c r="B24" s="20" t="s">
        <v>9</v>
      </c>
      <c r="C24" s="92" t="s">
        <v>0</v>
      </c>
      <c r="D24" s="93">
        <v>8934.2000000000007</v>
      </c>
      <c r="E24" s="93">
        <v>-19140.400000000001</v>
      </c>
      <c r="F24" s="40"/>
    </row>
    <row r="25" spans="1:8" s="81" customFormat="1" ht="38.25" customHeight="1" x14ac:dyDescent="0.25">
      <c r="A25" s="28" t="s">
        <v>50</v>
      </c>
      <c r="B25" s="29" t="s">
        <v>12</v>
      </c>
      <c r="C25" s="30" t="s">
        <v>0</v>
      </c>
      <c r="D25" s="94">
        <v>2188200</v>
      </c>
      <c r="E25" s="94">
        <v>2130000</v>
      </c>
      <c r="F25" s="95" t="str">
        <f>IF(OR(D25&lt;(D27+D28+D29),E25&lt;(E27+E28+E29)),"ОШИБКА: строка 1.15 не может быть меньше суммы строк 1.16-1.18","")</f>
        <v/>
      </c>
    </row>
    <row r="26" spans="1:8" s="81" customFormat="1" ht="31.5" customHeight="1" x14ac:dyDescent="0.25">
      <c r="A26" s="26"/>
      <c r="B26" s="96" t="s">
        <v>21</v>
      </c>
      <c r="C26" s="15"/>
      <c r="D26" s="97"/>
      <c r="E26" s="97"/>
      <c r="F26" s="80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s="81" customFormat="1" ht="44.25" customHeight="1" x14ac:dyDescent="0.25">
      <c r="A27" s="26" t="s">
        <v>51</v>
      </c>
      <c r="B27" s="96" t="s">
        <v>26</v>
      </c>
      <c r="C27" s="98" t="s">
        <v>0</v>
      </c>
      <c r="D27" s="97">
        <v>1339794.7</v>
      </c>
      <c r="E27" s="97">
        <v>1339794.7</v>
      </c>
      <c r="F27" s="80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s="81" customFormat="1" ht="43.5" customHeight="1" x14ac:dyDescent="0.25">
      <c r="A28" s="26" t="s">
        <v>52</v>
      </c>
      <c r="B28" s="96" t="s">
        <v>27</v>
      </c>
      <c r="C28" s="98" t="s">
        <v>0</v>
      </c>
      <c r="D28" s="97">
        <v>848405.3</v>
      </c>
      <c r="E28" s="97">
        <v>790205.3</v>
      </c>
      <c r="F28" s="80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s="81" customFormat="1" ht="43.5" customHeight="1" thickBot="1" x14ac:dyDescent="0.3">
      <c r="A29" s="83" t="s">
        <v>53</v>
      </c>
      <c r="B29" s="84" t="s">
        <v>65</v>
      </c>
      <c r="C29" s="99" t="s">
        <v>0</v>
      </c>
      <c r="D29" s="100">
        <v>0</v>
      </c>
      <c r="E29" s="100">
        <v>0</v>
      </c>
      <c r="F29" s="87" t="str">
        <f>IF(((D29-TRUNC(D29,1))+(E29-TRUNC(E29,1)))&gt;0,"ОШИБКА: в строке 1.18 точность должна быть - один знак после запятой","")</f>
        <v/>
      </c>
    </row>
    <row r="30" spans="1:8" ht="63" customHeight="1" x14ac:dyDescent="0.25">
      <c r="A30" s="19" t="s">
        <v>54</v>
      </c>
      <c r="B30" s="5" t="s">
        <v>144</v>
      </c>
      <c r="C30" s="43" t="s">
        <v>112</v>
      </c>
      <c r="D30" s="109" t="s">
        <v>156</v>
      </c>
      <c r="E30" s="109"/>
      <c r="F30" s="9"/>
    </row>
    <row r="31" spans="1:8" ht="276" customHeight="1" thickBot="1" x14ac:dyDescent="0.3">
      <c r="A31" s="101" t="s">
        <v>55</v>
      </c>
      <c r="B31" s="102" t="s">
        <v>145</v>
      </c>
      <c r="C31" s="103"/>
      <c r="D31" s="110" t="s">
        <v>159</v>
      </c>
      <c r="E31" s="111"/>
      <c r="F31" s="104" t="s">
        <v>113</v>
      </c>
    </row>
  </sheetData>
  <mergeCells count="11">
    <mergeCell ref="A6:A7"/>
    <mergeCell ref="B4:E4"/>
    <mergeCell ref="B6:B7"/>
    <mergeCell ref="C6:C7"/>
    <mergeCell ref="D6:E6"/>
    <mergeCell ref="B3:E3"/>
    <mergeCell ref="B2:E2"/>
    <mergeCell ref="B1:F1"/>
    <mergeCell ref="D30:E30"/>
    <mergeCell ref="D31:E31"/>
    <mergeCell ref="F6:F7"/>
  </mergeCells>
  <pageMargins left="0.39370078740157483" right="0.39370078740157483" top="0.43307086614173229" bottom="0.35433070866141736" header="0.31496062992125984" footer="0.31496062992125984"/>
  <pageSetup paperSize="9" scale="6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B1" zoomScaleNormal="100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M19" sqref="M19"/>
    </sheetView>
  </sheetViews>
  <sheetFormatPr defaultColWidth="9.109375" defaultRowHeight="18" x14ac:dyDescent="0.35"/>
  <cols>
    <col min="1" max="1" width="9" style="39" customWidth="1"/>
    <col min="2" max="2" width="79.44140625" style="31" customWidth="1"/>
    <col min="3" max="3" width="11.5546875" style="34" customWidth="1"/>
    <col min="4" max="4" width="14.5546875" style="31" customWidth="1"/>
    <col min="5" max="5" width="12.88671875" style="31" customWidth="1"/>
    <col min="6" max="6" width="15.5546875" style="31" customWidth="1"/>
    <col min="7" max="16384" width="9.109375" style="31"/>
  </cols>
  <sheetData>
    <row r="1" spans="1:6" ht="17.25" customHeight="1" x14ac:dyDescent="0.35">
      <c r="A1" s="116" t="s">
        <v>115</v>
      </c>
      <c r="B1" s="116"/>
      <c r="C1" s="116"/>
      <c r="D1" s="116"/>
      <c r="E1" s="44"/>
    </row>
    <row r="2" spans="1:6" ht="7.5" hidden="1" customHeight="1" x14ac:dyDescent="0.35">
      <c r="A2" s="117"/>
      <c r="B2" s="117"/>
      <c r="C2" s="117"/>
      <c r="D2" s="117"/>
      <c r="E2" s="117"/>
    </row>
    <row r="3" spans="1:6" ht="27" customHeight="1" x14ac:dyDescent="0.35">
      <c r="A3" s="118" t="s">
        <v>24</v>
      </c>
      <c r="B3" s="119" t="s">
        <v>1</v>
      </c>
      <c r="C3" s="120" t="s">
        <v>116</v>
      </c>
      <c r="D3" s="121" t="s">
        <v>66</v>
      </c>
      <c r="E3" s="122"/>
    </row>
    <row r="4" spans="1:6" s="42" customFormat="1" ht="21.75" customHeight="1" x14ac:dyDescent="0.35">
      <c r="A4" s="118"/>
      <c r="B4" s="119"/>
      <c r="C4" s="120"/>
      <c r="D4" s="45" t="s">
        <v>117</v>
      </c>
      <c r="E4" s="45" t="s">
        <v>106</v>
      </c>
    </row>
    <row r="5" spans="1:6" s="42" customFormat="1" ht="21.75" customHeight="1" x14ac:dyDescent="0.35">
      <c r="A5" s="46" t="s">
        <v>67</v>
      </c>
      <c r="B5" s="47" t="s">
        <v>68</v>
      </c>
      <c r="C5" s="48"/>
      <c r="D5" s="49"/>
      <c r="E5" s="49"/>
    </row>
    <row r="6" spans="1:6" x14ac:dyDescent="0.35">
      <c r="A6" s="50" t="s">
        <v>69</v>
      </c>
      <c r="B6" s="51" t="s">
        <v>118</v>
      </c>
      <c r="C6" s="52" t="s">
        <v>0</v>
      </c>
      <c r="D6" s="75">
        <f>D7+D16+D21</f>
        <v>9772656.2999999989</v>
      </c>
      <c r="E6" s="75">
        <f>E7+E16+E21</f>
        <v>10984763.9</v>
      </c>
    </row>
    <row r="7" spans="1:6" x14ac:dyDescent="0.35">
      <c r="A7" s="50" t="s">
        <v>70</v>
      </c>
      <c r="B7" s="51" t="s">
        <v>71</v>
      </c>
      <c r="C7" s="52" t="s">
        <v>0</v>
      </c>
      <c r="D7" s="73">
        <v>2199451.4</v>
      </c>
      <c r="E7" s="73">
        <v>2559288.7000000002</v>
      </c>
      <c r="F7" s="78"/>
    </row>
    <row r="8" spans="1:6" ht="13.5" customHeight="1" x14ac:dyDescent="0.35">
      <c r="A8" s="50"/>
      <c r="B8" s="54" t="s">
        <v>21</v>
      </c>
      <c r="C8" s="52"/>
      <c r="D8" s="73"/>
      <c r="E8" s="73"/>
    </row>
    <row r="9" spans="1:6" ht="21.75" customHeight="1" x14ac:dyDescent="0.35">
      <c r="A9" s="55" t="s">
        <v>72</v>
      </c>
      <c r="B9" s="54" t="s">
        <v>102</v>
      </c>
      <c r="C9" s="56" t="s">
        <v>0</v>
      </c>
      <c r="D9" s="73">
        <v>1683033.6</v>
      </c>
      <c r="E9" s="73">
        <v>1912304</v>
      </c>
    </row>
    <row r="10" spans="1:6" x14ac:dyDescent="0.35">
      <c r="A10" s="55" t="s">
        <v>73</v>
      </c>
      <c r="B10" s="54" t="s">
        <v>119</v>
      </c>
      <c r="C10" s="56" t="s">
        <v>0</v>
      </c>
      <c r="D10" s="74">
        <v>158779.20000000001</v>
      </c>
      <c r="E10" s="74">
        <v>238535.8</v>
      </c>
    </row>
    <row r="11" spans="1:6" ht="30" customHeight="1" x14ac:dyDescent="0.35">
      <c r="A11" s="55"/>
      <c r="B11" s="54" t="s">
        <v>120</v>
      </c>
      <c r="C11" s="56" t="s">
        <v>0</v>
      </c>
      <c r="D11" s="74">
        <v>70502.5</v>
      </c>
      <c r="E11" s="74">
        <v>73040.2</v>
      </c>
    </row>
    <row r="12" spans="1:6" x14ac:dyDescent="0.35">
      <c r="A12" s="55" t="s">
        <v>74</v>
      </c>
      <c r="B12" s="54" t="s">
        <v>75</v>
      </c>
      <c r="C12" s="56" t="s">
        <v>0</v>
      </c>
      <c r="D12" s="74">
        <v>129356.1</v>
      </c>
      <c r="E12" s="74">
        <v>163910.29999999999</v>
      </c>
    </row>
    <row r="13" spans="1:6" x14ac:dyDescent="0.35">
      <c r="A13" s="55" t="s">
        <v>76</v>
      </c>
      <c r="B13" s="54" t="s">
        <v>77</v>
      </c>
      <c r="C13" s="56" t="s">
        <v>0</v>
      </c>
      <c r="D13" s="74">
        <v>142459.4</v>
      </c>
      <c r="E13" s="74">
        <v>147706.20000000001</v>
      </c>
    </row>
    <row r="14" spans="1:6" ht="30.75" customHeight="1" x14ac:dyDescent="0.35">
      <c r="A14" s="50" t="s">
        <v>78</v>
      </c>
      <c r="B14" s="51" t="s">
        <v>121</v>
      </c>
      <c r="C14" s="52" t="s">
        <v>103</v>
      </c>
      <c r="D14" s="74">
        <f>D15</f>
        <v>0</v>
      </c>
      <c r="E14" s="74" t="str">
        <f>E15</f>
        <v>54,833,3</v>
      </c>
    </row>
    <row r="15" spans="1:6" ht="41.4" x14ac:dyDescent="0.35">
      <c r="A15" s="50"/>
      <c r="B15" s="58" t="s">
        <v>158</v>
      </c>
      <c r="C15" s="56" t="s">
        <v>0</v>
      </c>
      <c r="D15" s="74">
        <v>0</v>
      </c>
      <c r="E15" s="74" t="s">
        <v>157</v>
      </c>
    </row>
    <row r="16" spans="1:6" x14ac:dyDescent="0.35">
      <c r="A16" s="50" t="s">
        <v>83</v>
      </c>
      <c r="B16" s="51" t="s">
        <v>79</v>
      </c>
      <c r="C16" s="52" t="s">
        <v>0</v>
      </c>
      <c r="D16" s="73">
        <v>437624.5</v>
      </c>
      <c r="E16" s="73">
        <v>396949</v>
      </c>
    </row>
    <row r="17" spans="1:5" ht="12.75" customHeight="1" x14ac:dyDescent="0.35">
      <c r="A17" s="50"/>
      <c r="B17" s="59" t="s">
        <v>21</v>
      </c>
      <c r="C17" s="52"/>
      <c r="D17" s="73"/>
      <c r="E17" s="73"/>
    </row>
    <row r="18" spans="1:5" ht="37.5" customHeight="1" x14ac:dyDescent="0.35">
      <c r="A18" s="55" t="s">
        <v>122</v>
      </c>
      <c r="B18" s="58" t="s">
        <v>80</v>
      </c>
      <c r="C18" s="56" t="s">
        <v>0</v>
      </c>
      <c r="D18" s="74">
        <v>250915.6</v>
      </c>
      <c r="E18" s="74">
        <v>251735.3</v>
      </c>
    </row>
    <row r="19" spans="1:5" ht="45.75" customHeight="1" x14ac:dyDescent="0.35">
      <c r="A19" s="50"/>
      <c r="B19" s="58" t="s">
        <v>81</v>
      </c>
      <c r="C19" s="56" t="s">
        <v>0</v>
      </c>
      <c r="D19" s="74">
        <v>159531.1</v>
      </c>
      <c r="E19" s="74">
        <v>159495.79999999999</v>
      </c>
    </row>
    <row r="20" spans="1:5" ht="21" customHeight="1" x14ac:dyDescent="0.35">
      <c r="A20" s="55" t="s">
        <v>123</v>
      </c>
      <c r="B20" s="58" t="s">
        <v>82</v>
      </c>
      <c r="C20" s="56" t="s">
        <v>0</v>
      </c>
      <c r="D20" s="74">
        <v>86980.7</v>
      </c>
      <c r="E20" s="74">
        <v>70976.7</v>
      </c>
    </row>
    <row r="21" spans="1:5" ht="27.6" x14ac:dyDescent="0.35">
      <c r="A21" s="50" t="s">
        <v>84</v>
      </c>
      <c r="B21" s="60" t="s">
        <v>124</v>
      </c>
      <c r="C21" s="52" t="s">
        <v>0</v>
      </c>
      <c r="D21" s="75">
        <f>D23+D25+D26+D27</f>
        <v>7135580.3999999994</v>
      </c>
      <c r="E21" s="75">
        <f>E23+E25+E26+E27</f>
        <v>8028526.2000000002</v>
      </c>
    </row>
    <row r="22" spans="1:5" ht="14.25" customHeight="1" x14ac:dyDescent="0.35">
      <c r="A22" s="50"/>
      <c r="B22" s="61" t="s">
        <v>15</v>
      </c>
      <c r="C22" s="52"/>
      <c r="D22" s="53"/>
      <c r="E22" s="53"/>
    </row>
    <row r="23" spans="1:5" ht="15.75" customHeight="1" x14ac:dyDescent="0.35">
      <c r="A23" s="55" t="s">
        <v>125</v>
      </c>
      <c r="B23" s="54" t="s">
        <v>126</v>
      </c>
      <c r="C23" s="56" t="s">
        <v>0</v>
      </c>
      <c r="D23" s="76">
        <v>7134031.2000000002</v>
      </c>
      <c r="E23" s="76">
        <v>8030512.2999999998</v>
      </c>
    </row>
    <row r="24" spans="1:5" ht="15.75" customHeight="1" x14ac:dyDescent="0.35">
      <c r="A24" s="55"/>
      <c r="B24" s="59" t="s">
        <v>127</v>
      </c>
      <c r="C24" s="56" t="s">
        <v>0</v>
      </c>
      <c r="D24" s="76">
        <v>3492470.1</v>
      </c>
      <c r="E24" s="76">
        <v>3964393.9</v>
      </c>
    </row>
    <row r="25" spans="1:5" ht="18.75" customHeight="1" x14ac:dyDescent="0.35">
      <c r="A25" s="55" t="s">
        <v>128</v>
      </c>
      <c r="B25" s="54" t="s">
        <v>129</v>
      </c>
      <c r="C25" s="56" t="s">
        <v>0</v>
      </c>
      <c r="D25" s="76">
        <v>2119.1</v>
      </c>
      <c r="E25" s="76">
        <v>1208.4000000000001</v>
      </c>
    </row>
    <row r="26" spans="1:5" ht="28.5" customHeight="1" x14ac:dyDescent="0.35">
      <c r="A26" s="55" t="s">
        <v>130</v>
      </c>
      <c r="B26" s="54" t="s">
        <v>131</v>
      </c>
      <c r="C26" s="56" t="s">
        <v>0</v>
      </c>
      <c r="D26" s="76">
        <v>6563.1</v>
      </c>
      <c r="E26" s="76">
        <v>5328.4</v>
      </c>
    </row>
    <row r="27" spans="1:5" ht="30.75" customHeight="1" x14ac:dyDescent="0.35">
      <c r="A27" s="55" t="s">
        <v>132</v>
      </c>
      <c r="B27" s="54" t="s">
        <v>133</v>
      </c>
      <c r="C27" s="56" t="s">
        <v>0</v>
      </c>
      <c r="D27" s="76">
        <v>-7133</v>
      </c>
      <c r="E27" s="76">
        <v>-8522.9</v>
      </c>
    </row>
    <row r="28" spans="1:5" ht="32.25" customHeight="1" x14ac:dyDescent="0.35">
      <c r="A28" s="50" t="s">
        <v>86</v>
      </c>
      <c r="B28" s="62" t="s">
        <v>134</v>
      </c>
      <c r="C28" s="52" t="s">
        <v>0</v>
      </c>
      <c r="D28" s="73">
        <v>81556.7</v>
      </c>
      <c r="E28" s="73">
        <v>88574.7</v>
      </c>
    </row>
    <row r="29" spans="1:5" ht="21" customHeight="1" x14ac:dyDescent="0.35">
      <c r="A29" s="55"/>
      <c r="B29" s="54" t="s">
        <v>85</v>
      </c>
      <c r="C29" s="56" t="s">
        <v>0</v>
      </c>
      <c r="D29" s="74">
        <v>19590</v>
      </c>
      <c r="E29" s="74">
        <v>22866.400000000001</v>
      </c>
    </row>
    <row r="30" spans="1:5" ht="33.75" customHeight="1" x14ac:dyDescent="0.35">
      <c r="A30" s="50" t="s">
        <v>87</v>
      </c>
      <c r="B30" s="62" t="s">
        <v>88</v>
      </c>
      <c r="C30" s="52" t="s">
        <v>0</v>
      </c>
      <c r="D30" s="73">
        <v>5216.3</v>
      </c>
      <c r="E30" s="73">
        <v>5966.8</v>
      </c>
    </row>
    <row r="31" spans="1:5" s="63" customFormat="1" ht="30.75" customHeight="1" x14ac:dyDescent="0.35">
      <c r="A31" s="50" t="s">
        <v>89</v>
      </c>
      <c r="B31" s="62" t="s">
        <v>135</v>
      </c>
      <c r="C31" s="52" t="s">
        <v>0</v>
      </c>
      <c r="D31" s="73">
        <v>228403.3</v>
      </c>
      <c r="E31" s="73">
        <v>207772</v>
      </c>
    </row>
    <row r="32" spans="1:5" x14ac:dyDescent="0.35">
      <c r="A32" s="55"/>
      <c r="B32" s="54" t="s">
        <v>90</v>
      </c>
      <c r="C32" s="56" t="s">
        <v>0</v>
      </c>
      <c r="D32" s="74">
        <v>153904.1</v>
      </c>
      <c r="E32" s="74">
        <v>129593.7</v>
      </c>
    </row>
    <row r="33" spans="1:5" ht="33.75" customHeight="1" x14ac:dyDescent="0.35">
      <c r="A33" s="50" t="s">
        <v>91</v>
      </c>
      <c r="B33" s="51" t="s">
        <v>93</v>
      </c>
      <c r="C33" s="52" t="s">
        <v>0</v>
      </c>
      <c r="D33" s="73">
        <v>67818</v>
      </c>
      <c r="E33" s="73">
        <v>51801.8</v>
      </c>
    </row>
    <row r="34" spans="1:5" ht="44.25" customHeight="1" x14ac:dyDescent="0.35">
      <c r="A34" s="50" t="s">
        <v>92</v>
      </c>
      <c r="B34" s="51" t="s">
        <v>136</v>
      </c>
      <c r="C34" s="52" t="s">
        <v>0</v>
      </c>
      <c r="D34" s="73">
        <v>66013</v>
      </c>
      <c r="E34" s="73">
        <v>84393.8</v>
      </c>
    </row>
    <row r="35" spans="1:5" ht="34.5" customHeight="1" x14ac:dyDescent="0.35">
      <c r="A35" s="50" t="s">
        <v>94</v>
      </c>
      <c r="B35" s="51" t="s">
        <v>137</v>
      </c>
      <c r="C35" s="52" t="s">
        <v>0</v>
      </c>
      <c r="D35" s="75">
        <f>D36+D37</f>
        <v>64136</v>
      </c>
      <c r="E35" s="75">
        <f>E36+E37</f>
        <v>68850</v>
      </c>
    </row>
    <row r="36" spans="1:5" s="32" customFormat="1" ht="18" customHeight="1" x14ac:dyDescent="0.35">
      <c r="A36" s="55" t="s">
        <v>138</v>
      </c>
      <c r="B36" s="54" t="s">
        <v>97</v>
      </c>
      <c r="C36" s="56" t="s">
        <v>0</v>
      </c>
      <c r="D36" s="74">
        <v>54849</v>
      </c>
      <c r="E36" s="74">
        <v>59851</v>
      </c>
    </row>
    <row r="37" spans="1:5" s="32" customFormat="1" x14ac:dyDescent="0.35">
      <c r="A37" s="55" t="s">
        <v>139</v>
      </c>
      <c r="B37" s="54" t="s">
        <v>98</v>
      </c>
      <c r="C37" s="56" t="s">
        <v>0</v>
      </c>
      <c r="D37" s="74">
        <v>9287</v>
      </c>
      <c r="E37" s="74">
        <v>8999</v>
      </c>
    </row>
    <row r="38" spans="1:5" s="32" customFormat="1" ht="41.4" x14ac:dyDescent="0.35">
      <c r="A38" s="64" t="s">
        <v>95</v>
      </c>
      <c r="B38" s="51" t="s">
        <v>140</v>
      </c>
      <c r="C38" s="52" t="s">
        <v>0</v>
      </c>
      <c r="D38" s="75">
        <f>D39+D40</f>
        <v>3352</v>
      </c>
      <c r="E38" s="75">
        <f>E39+E40</f>
        <v>3159</v>
      </c>
    </row>
    <row r="39" spans="1:5" s="32" customFormat="1" x14ac:dyDescent="0.35">
      <c r="A39" s="55" t="s">
        <v>141</v>
      </c>
      <c r="B39" s="54" t="s">
        <v>97</v>
      </c>
      <c r="C39" s="56" t="s">
        <v>0</v>
      </c>
      <c r="D39" s="74">
        <v>1406</v>
      </c>
      <c r="E39" s="74">
        <v>1409</v>
      </c>
    </row>
    <row r="40" spans="1:5" s="32" customFormat="1" x14ac:dyDescent="0.35">
      <c r="A40" s="55" t="s">
        <v>142</v>
      </c>
      <c r="B40" s="54" t="s">
        <v>98</v>
      </c>
      <c r="C40" s="56" t="s">
        <v>0</v>
      </c>
      <c r="D40" s="74">
        <v>1946</v>
      </c>
      <c r="E40" s="74">
        <v>1750</v>
      </c>
    </row>
    <row r="41" spans="1:5" ht="47.25" customHeight="1" x14ac:dyDescent="0.35">
      <c r="A41" s="50" t="s">
        <v>96</v>
      </c>
      <c r="B41" s="51" t="s">
        <v>143</v>
      </c>
      <c r="C41" s="52" t="s">
        <v>0</v>
      </c>
      <c r="D41" s="105">
        <v>0</v>
      </c>
      <c r="E41" s="105">
        <v>0</v>
      </c>
    </row>
    <row r="42" spans="1:5" x14ac:dyDescent="0.35">
      <c r="A42" s="50" t="s">
        <v>99</v>
      </c>
      <c r="B42" s="51" t="s">
        <v>100</v>
      </c>
      <c r="C42" s="52" t="s">
        <v>101</v>
      </c>
      <c r="D42" s="57">
        <v>135</v>
      </c>
      <c r="E42" s="57">
        <v>135</v>
      </c>
    </row>
    <row r="43" spans="1:5" x14ac:dyDescent="0.35">
      <c r="A43" s="33"/>
    </row>
    <row r="44" spans="1:5" x14ac:dyDescent="0.35">
      <c r="A44" s="33"/>
    </row>
    <row r="45" spans="1:5" x14ac:dyDescent="0.35">
      <c r="A45" s="33"/>
    </row>
    <row r="46" spans="1:5" x14ac:dyDescent="0.35">
      <c r="A46" s="35"/>
      <c r="B46" s="36"/>
      <c r="C46" s="37"/>
      <c r="D46" s="36"/>
    </row>
    <row r="47" spans="1:5" x14ac:dyDescent="0.35">
      <c r="A47" s="38"/>
      <c r="B47" s="36"/>
    </row>
  </sheetData>
  <mergeCells count="6">
    <mergeCell ref="A1:D1"/>
    <mergeCell ref="A2:E2"/>
    <mergeCell ref="A3:A4"/>
    <mergeCell ref="B3:B4"/>
    <mergeCell ref="C3:C4"/>
    <mergeCell ref="D3:E3"/>
  </mergeCells>
  <pageMargins left="0.43307086614173229" right="0.15748031496062992" top="0.35433070866141736" bottom="0.15748031496062992" header="0.15748031496062992" footer="0.15748031496062992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L13" sqref="L13"/>
    </sheetView>
  </sheetViews>
  <sheetFormatPr defaultRowHeight="14.4" x14ac:dyDescent="0.3"/>
  <cols>
    <col min="1" max="1" width="4.44140625" customWidth="1"/>
    <col min="2" max="2" width="45.88671875" customWidth="1"/>
    <col min="3" max="3" width="10.44140625" customWidth="1"/>
    <col min="4" max="4" width="14.6640625" customWidth="1"/>
    <col min="5" max="6" width="14.109375" customWidth="1"/>
    <col min="7" max="7" width="14" customWidth="1"/>
    <col min="8" max="8" width="36.33203125" customWidth="1"/>
    <col min="9" max="9" width="25.5546875" customWidth="1"/>
  </cols>
  <sheetData>
    <row r="1" spans="1:8" ht="18" x14ac:dyDescent="0.35">
      <c r="B1" s="123" t="s">
        <v>56</v>
      </c>
      <c r="C1" s="123"/>
      <c r="D1" s="123"/>
      <c r="E1" s="123"/>
      <c r="F1" s="123"/>
      <c r="G1" s="123"/>
      <c r="H1" s="123"/>
    </row>
    <row r="2" spans="1:8" ht="15" customHeight="1" x14ac:dyDescent="0.3">
      <c r="A2" s="112" t="s">
        <v>24</v>
      </c>
      <c r="B2" s="112" t="s">
        <v>1</v>
      </c>
      <c r="C2" s="112" t="s">
        <v>2</v>
      </c>
      <c r="D2" s="124" t="s">
        <v>10</v>
      </c>
      <c r="E2" s="125"/>
      <c r="F2" s="125"/>
      <c r="G2" s="126"/>
      <c r="H2" s="112" t="s">
        <v>25</v>
      </c>
    </row>
    <row r="3" spans="1:8" x14ac:dyDescent="0.3">
      <c r="A3" s="112"/>
      <c r="B3" s="112"/>
      <c r="C3" s="112"/>
      <c r="D3" s="124" t="s">
        <v>108</v>
      </c>
      <c r="E3" s="126"/>
      <c r="F3" s="124" t="s">
        <v>109</v>
      </c>
      <c r="G3" s="126"/>
      <c r="H3" s="112"/>
    </row>
    <row r="4" spans="1:8" ht="42" thickBot="1" x14ac:dyDescent="0.35">
      <c r="A4" s="113"/>
      <c r="B4" s="113"/>
      <c r="C4" s="113"/>
      <c r="D4" s="13" t="s">
        <v>28</v>
      </c>
      <c r="E4" s="13" t="s">
        <v>18</v>
      </c>
      <c r="F4" s="13" t="s">
        <v>28</v>
      </c>
      <c r="G4" s="13" t="s">
        <v>18</v>
      </c>
      <c r="H4" s="113"/>
    </row>
    <row r="5" spans="1:8" ht="48.75" customHeight="1" x14ac:dyDescent="0.3">
      <c r="A5" s="22"/>
      <c r="B5" s="23" t="s">
        <v>29</v>
      </c>
      <c r="C5" s="24"/>
      <c r="D5" s="25" t="s">
        <v>32</v>
      </c>
      <c r="E5" s="25" t="s">
        <v>32</v>
      </c>
      <c r="F5" s="25" t="s">
        <v>32</v>
      </c>
      <c r="G5" s="25" t="s">
        <v>32</v>
      </c>
      <c r="H5" s="9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3">
      <c r="A6" s="26" t="s">
        <v>57</v>
      </c>
      <c r="B6" s="14" t="s">
        <v>30</v>
      </c>
      <c r="C6" s="15" t="s">
        <v>0</v>
      </c>
      <c r="D6" s="77">
        <v>61646.400000000001</v>
      </c>
      <c r="E6" s="77">
        <v>355321.3</v>
      </c>
      <c r="F6" s="77">
        <v>79687.100000000006</v>
      </c>
      <c r="G6" s="77">
        <v>0</v>
      </c>
      <c r="H6" s="10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28.2" x14ac:dyDescent="0.3">
      <c r="A7" s="26" t="s">
        <v>58</v>
      </c>
      <c r="B7" s="14" t="s">
        <v>34</v>
      </c>
      <c r="C7" s="15" t="s">
        <v>0</v>
      </c>
      <c r="D7" s="77">
        <v>420041.4</v>
      </c>
      <c r="E7" s="77">
        <v>832657.3</v>
      </c>
      <c r="F7" s="77">
        <v>376328.7</v>
      </c>
      <c r="G7" s="77">
        <v>1057397.6000000001</v>
      </c>
      <c r="H7" s="27"/>
    </row>
    <row r="8" spans="1:8" ht="28.5" customHeight="1" x14ac:dyDescent="0.3">
      <c r="A8" s="26" t="s">
        <v>59</v>
      </c>
      <c r="B8" s="14" t="s">
        <v>36</v>
      </c>
      <c r="C8" s="15" t="s">
        <v>0</v>
      </c>
      <c r="D8" s="77">
        <v>50642.9</v>
      </c>
      <c r="E8" s="77">
        <v>330499.20000000001</v>
      </c>
      <c r="F8" s="77">
        <v>48838.8</v>
      </c>
      <c r="G8" s="77">
        <v>724132.4</v>
      </c>
      <c r="H8" s="10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3">
      <c r="A9" s="26" t="s">
        <v>60</v>
      </c>
      <c r="B9" s="14" t="s">
        <v>41</v>
      </c>
      <c r="C9" s="15" t="s">
        <v>0</v>
      </c>
      <c r="D9" s="77">
        <v>31870.400000000001</v>
      </c>
      <c r="E9" s="77">
        <v>396684.4</v>
      </c>
      <c r="F9" s="77">
        <v>87972.5</v>
      </c>
      <c r="G9" s="77">
        <v>42427.4</v>
      </c>
      <c r="H9" s="27"/>
    </row>
    <row r="10" spans="1:8" ht="27.75" customHeight="1" x14ac:dyDescent="0.3">
      <c r="A10" s="26" t="s">
        <v>61</v>
      </c>
      <c r="B10" s="14" t="s">
        <v>42</v>
      </c>
      <c r="C10" s="15" t="s">
        <v>0</v>
      </c>
      <c r="D10" s="77">
        <v>470292.2</v>
      </c>
      <c r="E10" s="77">
        <v>2033779.9</v>
      </c>
      <c r="F10" s="77">
        <v>587533.4</v>
      </c>
      <c r="G10" s="77">
        <v>2076592.1</v>
      </c>
      <c r="H10" s="10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3">
      <c r="A11" s="26" t="s">
        <v>62</v>
      </c>
      <c r="B11" s="14" t="s">
        <v>111</v>
      </c>
      <c r="C11" s="15" t="s">
        <v>0</v>
      </c>
      <c r="D11" s="77">
        <v>215182.8</v>
      </c>
      <c r="E11" s="77">
        <v>2277353.1</v>
      </c>
      <c r="F11" s="77">
        <v>248585.60000000001</v>
      </c>
      <c r="G11" s="77">
        <v>2568790</v>
      </c>
      <c r="H11" s="27"/>
    </row>
    <row r="12" spans="1:8" ht="28.2" x14ac:dyDescent="0.3">
      <c r="A12" s="26" t="s">
        <v>63</v>
      </c>
      <c r="B12" s="21" t="s">
        <v>110</v>
      </c>
      <c r="C12" s="15" t="s">
        <v>0</v>
      </c>
      <c r="D12" s="77">
        <v>272363.40000000002</v>
      </c>
      <c r="E12" s="77">
        <v>39943.9</v>
      </c>
      <c r="F12" s="77">
        <v>287431.8</v>
      </c>
      <c r="G12" s="77">
        <v>31076.2</v>
      </c>
      <c r="H12" s="10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28.2" x14ac:dyDescent="0.3">
      <c r="A13" s="28" t="s">
        <v>64</v>
      </c>
      <c r="B13" s="29" t="s">
        <v>114</v>
      </c>
      <c r="C13" s="30" t="s">
        <v>0</v>
      </c>
      <c r="D13" s="65">
        <v>0</v>
      </c>
      <c r="E13" s="65">
        <v>0</v>
      </c>
      <c r="F13" s="65">
        <v>0</v>
      </c>
      <c r="G13" s="65">
        <v>0</v>
      </c>
      <c r="H13" s="41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69.599999999999994" x14ac:dyDescent="0.3">
      <c r="A14" s="28" t="s">
        <v>146</v>
      </c>
      <c r="B14" s="29" t="s">
        <v>151</v>
      </c>
      <c r="C14" s="30" t="s">
        <v>0</v>
      </c>
      <c r="D14" s="65">
        <v>59009.3</v>
      </c>
      <c r="E14" s="65" t="s">
        <v>32</v>
      </c>
      <c r="F14" s="65">
        <v>49474.3</v>
      </c>
      <c r="G14" s="65" t="s">
        <v>32</v>
      </c>
      <c r="H14" s="41"/>
    </row>
    <row r="15" spans="1:8" x14ac:dyDescent="0.3">
      <c r="A15" s="28" t="s">
        <v>147</v>
      </c>
      <c r="B15" s="29" t="s">
        <v>148</v>
      </c>
      <c r="C15" s="30" t="s">
        <v>0</v>
      </c>
      <c r="D15" s="65">
        <v>5499.1</v>
      </c>
      <c r="E15" s="65">
        <v>707072.2</v>
      </c>
      <c r="F15" s="65">
        <v>4902.6000000000004</v>
      </c>
      <c r="G15" s="65">
        <v>1021418.9</v>
      </c>
      <c r="H15" s="41"/>
    </row>
    <row r="16" spans="1:8" ht="28.2" x14ac:dyDescent="0.3">
      <c r="A16" s="28" t="s">
        <v>149</v>
      </c>
      <c r="B16" s="29" t="s">
        <v>152</v>
      </c>
      <c r="C16" s="30" t="s">
        <v>154</v>
      </c>
      <c r="D16" s="65">
        <v>249</v>
      </c>
      <c r="E16" s="65">
        <v>22</v>
      </c>
      <c r="F16" s="65">
        <v>249</v>
      </c>
      <c r="G16" s="65">
        <v>22</v>
      </c>
      <c r="H16" s="41"/>
    </row>
    <row r="17" spans="1:8" ht="28.2" x14ac:dyDescent="0.3">
      <c r="A17" s="28" t="s">
        <v>150</v>
      </c>
      <c r="B17" s="29" t="s">
        <v>153</v>
      </c>
      <c r="C17" s="30" t="s">
        <v>154</v>
      </c>
      <c r="D17" s="65">
        <f>323-71.5</f>
        <v>251.5</v>
      </c>
      <c r="E17" s="65">
        <v>0</v>
      </c>
      <c r="F17" s="65">
        <f>332.5-73.5</f>
        <v>259</v>
      </c>
      <c r="G17" s="65">
        <v>0</v>
      </c>
      <c r="H17" s="41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Секретарь комитета финансов</cp:lastModifiedBy>
  <cp:lastPrinted>2023-05-26T07:12:05Z</cp:lastPrinted>
  <dcterms:created xsi:type="dcterms:W3CDTF">2016-06-17T07:08:43Z</dcterms:created>
  <dcterms:modified xsi:type="dcterms:W3CDTF">2023-05-31T05:06:24Z</dcterms:modified>
</cp:coreProperties>
</file>