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DOHODS\2023\Переписка\Союз городов Центра и Северо-Запада России\Ответ\"/>
    </mc:Choice>
  </mc:AlternateContent>
  <bookViews>
    <workbookView xWindow="0" yWindow="0" windowWidth="28800" windowHeight="11700"/>
  </bookViews>
  <sheets>
    <sheet name="Часть 1" sheetId="1" r:id="rId1"/>
    <sheet name="Часть 2" sheetId="5" r:id="rId2"/>
    <sheet name="Часть 3" sheetId="6" r:id="rId3"/>
  </sheets>
  <externalReferences>
    <externalReference r:id="rId4"/>
  </externalReferences>
  <definedNames>
    <definedName name="_xlnm.Print_Titles" localSheetId="2">'Часть 3'!$2:$4</definedName>
  </definedNames>
  <calcPr calcId="162913"/>
</workbook>
</file>

<file path=xl/calcChain.xml><?xml version="1.0" encoding="utf-8"?>
<calcChain xmlns="http://schemas.openxmlformats.org/spreadsheetml/2006/main">
  <c r="H13" i="6" l="1"/>
  <c r="H12" i="6"/>
  <c r="H10" i="6"/>
  <c r="H8" i="6"/>
  <c r="H6" i="6"/>
  <c r="H5" i="6"/>
  <c r="D34" i="5" l="1"/>
  <c r="E34" i="5" l="1"/>
  <c r="D36" i="5" l="1"/>
  <c r="D40" i="5"/>
  <c r="D37" i="5"/>
  <c r="E41" i="5" l="1"/>
  <c r="E40" i="5"/>
  <c r="E37" i="5"/>
  <c r="D14" i="5" l="1"/>
  <c r="E14" i="5"/>
  <c r="E38" i="5" l="1"/>
  <c r="D38" i="5"/>
  <c r="E35" i="5"/>
  <c r="D35" i="5"/>
  <c r="E21" i="5"/>
  <c r="E6" i="5" s="1"/>
  <c r="D21" i="5"/>
  <c r="D6" i="5" s="1"/>
  <c r="F29" i="1" l="1"/>
  <c r="F26" i="1"/>
  <c r="F28" i="1"/>
  <c r="F27" i="1"/>
  <c r="F25" i="1"/>
  <c r="F23" i="1"/>
  <c r="F20" i="1"/>
  <c r="E18" i="1"/>
  <c r="D18" i="1"/>
  <c r="F13" i="1"/>
  <c r="F9" i="1"/>
  <c r="E13" i="1" l="1"/>
  <c r="D13" i="1"/>
  <c r="E9" i="1"/>
  <c r="D9" i="1"/>
  <c r="F14" i="1" l="1"/>
  <c r="F10" i="1"/>
  <c r="E17" i="1"/>
  <c r="D17" i="1"/>
  <c r="F18" i="1" l="1"/>
</calcChain>
</file>

<file path=xl/sharedStrings.xml><?xml version="1.0" encoding="utf-8"?>
<sst xmlns="http://schemas.openxmlformats.org/spreadsheetml/2006/main" count="245" uniqueCount="163">
  <si>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</si>
  <si>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</si>
  <si>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</si>
  <si>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</si>
  <si>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</si>
  <si>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</si>
  <si>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</si>
  <si>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</si>
  <si>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</si>
  <si>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</si>
  <si>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</si>
  <si>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</si>
  <si>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</si>
  <si>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</si>
  <si>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</si>
  <si>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</si>
  <si>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</si>
  <si>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</si>
  <si>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</si>
  <si>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</si>
  <si>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</si>
  <si>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</si>
  <si>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</si>
  <si>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</si>
  <si>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</si>
  <si>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</si>
  <si>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</si>
  <si>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</si>
  <si>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</si>
  <si>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</si>
  <si>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</si>
  <si>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</si>
  <si>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</si>
  <si>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</si>
  <si>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</si>
  <si>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</si>
  <si>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</si>
  <si>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</si>
  <si>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</si>
  <si>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</si>
  <si>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</si>
  <si>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</si>
  <si>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</si>
  <si>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</si>
  <si>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</si>
  <si>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</si>
  <si>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</si>
  <si>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</si>
  <si>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</si>
  <si>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</si>
  <si>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</si>
  <si>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</si>
  <si>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</si>
  <si>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</si>
  <si>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</si>
  <si>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</si>
  <si>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</si>
  <si>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</si>
  <si>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</si>
  <si>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</si>
  <si>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</si>
  <si>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</si>
  <si>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</si>
  <si>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</si>
  <si>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</si>
  <si>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</si>
  <si>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</si>
  <si>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</si>
  <si>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</si>
  <si>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</si>
  <si>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</si>
  <si>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</si>
  <si>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</si>
  <si>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</si>
  <si>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</si>
  <si>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</si>
  <si>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</si>
  <si>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</si>
  <si>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</si>
  <si>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</si>
  <si>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</si>
  <si>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</si>
  <si>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</si>
  <si>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</si>
  <si>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</si>
  <si>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</si>
  <si>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</si>
  <si>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</si>
  <si>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</si>
  <si>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</si>
  <si>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</si>
  <si>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</si>
  <si>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</si>
  <si>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</si>
  <si>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</si>
  <si>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</si>
  <si>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</si>
  <si>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</si>
  <si>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</si>
  <si>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</si>
  <si>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</si>
  <si>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</si>
  <si>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</si>
  <si>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</si>
  <si>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</si>
  <si>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</si>
  <si>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</si>
  <si>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</si>
  <si>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</si>
  <si>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</si>
  <si>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</si>
  <si>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</si>
  <si>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</si>
  <si>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</si>
  <si>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</si>
  <si>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</si>
  <si>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</si>
  <si>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</si>
  <si>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</si>
  <si>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</si>
  <si>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</si>
  <si>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</si>
  <si>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</si>
  <si>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</si>
  <si>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</si>
  <si>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</si>
  <si>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</si>
  <si>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</si>
  <si>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</si>
  <si>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</si>
  <si>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</si>
  <si>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</si>
  <si>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</si>
  <si>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</si>
  <si>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</si>
  <si>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</si>
  <si>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</si>
  <si>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</si>
  <si>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</si>
  <si>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</si>
  <si>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</si>
  <si>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</si>
  <si>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</si>
  <si>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</si>
  <si>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</si>
  <si>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</si>
  <si>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</si>
  <si>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</si>
  <si>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</si>
  <si>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</si>
  <si>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</si>
  <si>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</si>
  <si>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</si>
  <si>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городской округ Архангельской области «Северодвинск»</t>
  </si>
  <si>
    <t>из них по видам налогов (с указанием норматива отчисления)
НДФЛ 21,5%
УСН 15%</t>
  </si>
  <si>
    <t>1890900,1
92693,1</t>
  </si>
  <si>
    <t>2033989
120131,7</t>
  </si>
  <si>
    <t>нет данных</t>
  </si>
  <si>
    <r>
  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</t>
    </r>
    <r>
      <rPr>
        <sz val="11"/>
        <rFont val="Times New Roman"/>
        <family val="1"/>
        <charset val="204"/>
      </rPr>
      <t>ю (по налоговым платежам нет данных)</t>
    </r>
  </si>
  <si>
    <t xml:space="preserve">Численность населения за 2022 год указана на основании результатов Всероссийской переписи населения 2020 года. </t>
  </si>
  <si>
    <t>Сформированный УФНС кассовый план по налоговым доходам не исполняется и оперативно не корректируется, поэтому у финоргана образуются непрогнозируемые кассовые разрывы, которые необходимо оперативно покрывать источниками финансирования дефицита бюджета.</t>
  </si>
  <si>
    <t xml:space="preserve">В первую очередь используется свободный остаток средств на едином счете бюджета, в том числе средства бюджетов других уровней, поступившие на указанный счет, а при его отсутствии (недостаточности) привлечение коммерческих кредитов. </t>
  </si>
  <si>
    <t>повлияло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</si>
</sst>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164" fontId="5" fillId="0" borderId="19" xfId="0" applyNumberFormat="1" applyFont="1" applyFill="1" applyBorder="1" applyProtection="1">
      <protection locked="0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5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4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3" fillId="3" borderId="19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vertical="center" wrapText="1"/>
    </xf>
    <xf numFmtId="0" fontId="14" fillId="0" borderId="15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wrapText="1"/>
    </xf>
    <xf numFmtId="0" fontId="15" fillId="0" borderId="0" xfId="1" applyFont="1"/>
    <xf numFmtId="49" fontId="12" fillId="0" borderId="1" xfId="1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DOHODS/2023/&#1055;&#1077;&#1088;&#1077;&#1087;&#1080;&#1089;&#1082;&#1072;/&#1057;&#1086;&#1102;&#1079;%20&#1075;&#1086;&#1088;&#1086;&#1076;&#1086;&#1074;%20&#1062;&#1077;&#1085;&#1090;&#1088;&#1072;%20&#1080;%20&#1057;&#1077;&#1074;&#1077;&#1088;&#1086;-&#1047;&#1072;&#1087;&#1072;&#1076;&#1072;%20&#1056;&#1086;&#1089;&#1089;&#1080;&#1080;/&#1056;&#1072;&#1073;&#1086;&#1095;&#1080;&#1077;%20&#1084;&#1072;&#1090;&#1077;&#1088;&#1080;&#1072;&#1083;&#1099;/&#1041;&#1054;%20&#1054;&#1060;&#1055;&#1057;%20&#1055;&#1088;&#1080;&#1083;&#1086;&#1078;&#1077;&#1085;&#1080;&#1077;.%20&#1040;&#1085;&#1082;&#1077;&#1090;&#1072;%20&#1055;&#1072;&#1088;&#1072;&#1084;&#1077;&#1090;&#1088;&#1099;%20&#1073;&#1102;&#1076;&#1078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ть 1"/>
      <sheetName val="Часть 2"/>
      <sheetName val="Часть 3"/>
    </sheetNames>
    <sheetDataSet>
      <sheetData sheetId="0">
        <row r="15">
          <cell r="D15">
            <v>5512943.4000000004</v>
          </cell>
          <cell r="E15">
            <v>6369455.9000000004</v>
          </cell>
        </row>
        <row r="16">
          <cell r="D16">
            <v>4495302.0999999996</v>
          </cell>
          <cell r="E16">
            <v>4583635.3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28" zoomScaleNormal="100" workbookViewId="0">
      <selection activeCell="D31" sqref="D31:E31"/>
    </sheetView>
  </sheetViews>
  <sheetFormatPr defaultColWidth="9.109375" defaultRowHeight="13.8" x14ac:dyDescent="0.25"/>
  <cols>
    <col min="1" max="1" width="4.44140625" style="1" customWidth="1"/>
    <col min="2" max="2" width="38.5546875" style="1" customWidth="1"/>
    <col min="3" max="3" width="13.5546875" style="1" customWidth="1"/>
    <col min="4" max="4" width="11.5546875" style="1" customWidth="1"/>
    <col min="5" max="5" width="14.109375" style="1" customWidth="1"/>
    <col min="6" max="6" width="45.88671875" style="1" customWidth="1"/>
    <col min="7" max="7" width="18.44140625" style="1" customWidth="1"/>
    <col min="8" max="16384" width="9.109375" style="1"/>
  </cols>
  <sheetData>
    <row r="1" spans="1:6" ht="54" customHeight="1" x14ac:dyDescent="0.35">
      <c r="B1" s="99" t="s">
        <v>104</v>
      </c>
      <c r="C1" s="99"/>
      <c r="D1" s="99"/>
      <c r="E1" s="99"/>
      <c r="F1" s="99"/>
    </row>
    <row r="2" spans="1:6" ht="19.5" customHeight="1" x14ac:dyDescent="0.35">
      <c r="B2" s="98" t="s">
        <v>153</v>
      </c>
      <c r="C2" s="98"/>
      <c r="D2" s="98"/>
      <c r="E2" s="98"/>
    </row>
    <row r="3" spans="1:6" ht="14.25" customHeight="1" x14ac:dyDescent="0.25">
      <c r="B3" s="97" t="s">
        <v>23</v>
      </c>
      <c r="C3" s="97"/>
      <c r="D3" s="97"/>
      <c r="E3" s="97"/>
    </row>
    <row r="4" spans="1:6" ht="18.75" customHeight="1" x14ac:dyDescent="0.35">
      <c r="B4" s="104" t="s">
        <v>22</v>
      </c>
      <c r="C4" s="104"/>
      <c r="D4" s="104"/>
      <c r="E4" s="104"/>
    </row>
    <row r="6" spans="1:6" ht="15" customHeight="1" x14ac:dyDescent="0.25">
      <c r="A6" s="102" t="s">
        <v>24</v>
      </c>
      <c r="B6" s="102" t="s">
        <v>1</v>
      </c>
      <c r="C6" s="102" t="s">
        <v>2</v>
      </c>
      <c r="D6" s="105" t="s">
        <v>10</v>
      </c>
      <c r="E6" s="105"/>
      <c r="F6" s="102" t="s">
        <v>25</v>
      </c>
    </row>
    <row r="7" spans="1:6" ht="27.75" customHeight="1" thickBot="1" x14ac:dyDescent="0.3">
      <c r="A7" s="103"/>
      <c r="B7" s="103"/>
      <c r="C7" s="103"/>
      <c r="D7" s="8" t="s">
        <v>105</v>
      </c>
      <c r="E7" s="8" t="s">
        <v>106</v>
      </c>
      <c r="F7" s="103"/>
    </row>
    <row r="8" spans="1:6" ht="46.95" customHeight="1" thickBot="1" x14ac:dyDescent="0.3">
      <c r="A8" s="20" t="s">
        <v>31</v>
      </c>
      <c r="B8" s="9" t="s">
        <v>4</v>
      </c>
      <c r="C8" s="10" t="s">
        <v>3</v>
      </c>
      <c r="D8" s="35">
        <v>181.2</v>
      </c>
      <c r="E8" s="35">
        <v>157.9</v>
      </c>
      <c r="F8" s="14" t="s">
        <v>159</v>
      </c>
    </row>
    <row r="9" spans="1:6" ht="60" customHeight="1" x14ac:dyDescent="0.25">
      <c r="A9" s="20" t="s">
        <v>33</v>
      </c>
      <c r="B9" s="9" t="s">
        <v>11</v>
      </c>
      <c r="C9" s="10" t="s">
        <v>0</v>
      </c>
      <c r="D9" s="13">
        <f>D11+D12</f>
        <v>9717762.4000000004</v>
      </c>
      <c r="E9" s="13">
        <f t="shared" ref="E9" si="0">E11+E12</f>
        <v>10742878.5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2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2" t="s">
        <v>35</v>
      </c>
      <c r="B11" s="2" t="s">
        <v>16</v>
      </c>
      <c r="C11" s="5" t="s">
        <v>0</v>
      </c>
      <c r="D11" s="36">
        <v>4214663.7</v>
      </c>
      <c r="E11" s="36">
        <v>4302346.9000000004</v>
      </c>
      <c r="F11" s="16"/>
    </row>
    <row r="12" spans="1:6" ht="15.75" customHeight="1" thickBot="1" x14ac:dyDescent="0.3">
      <c r="A12" s="21" t="s">
        <v>37</v>
      </c>
      <c r="B12" s="11" t="s">
        <v>17</v>
      </c>
      <c r="C12" s="12" t="s">
        <v>0</v>
      </c>
      <c r="D12" s="37">
        <v>5503098.7000000002</v>
      </c>
      <c r="E12" s="37">
        <v>6440531.5999999996</v>
      </c>
      <c r="F12" s="17"/>
    </row>
    <row r="13" spans="1:6" ht="34.5" customHeight="1" x14ac:dyDescent="0.25">
      <c r="A13" s="20" t="s">
        <v>38</v>
      </c>
      <c r="B13" s="9" t="s">
        <v>5</v>
      </c>
      <c r="C13" s="10" t="s">
        <v>0</v>
      </c>
      <c r="D13" s="13">
        <f>D15+D16</f>
        <v>10008245.5</v>
      </c>
      <c r="E13" s="13">
        <f t="shared" ref="E13" si="1">E15+E16</f>
        <v>10953091.199999999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2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2" t="s">
        <v>39</v>
      </c>
      <c r="B15" s="2" t="s">
        <v>18</v>
      </c>
      <c r="C15" s="5" t="s">
        <v>0</v>
      </c>
      <c r="D15" s="36">
        <v>5512943.4000000004</v>
      </c>
      <c r="E15" s="36">
        <v>6425957.7999999998</v>
      </c>
      <c r="F15" s="16"/>
    </row>
    <row r="16" spans="1:6" ht="14.4" thickBot="1" x14ac:dyDescent="0.3">
      <c r="A16" s="21" t="s">
        <v>40</v>
      </c>
      <c r="B16" s="11" t="s">
        <v>19</v>
      </c>
      <c r="C16" s="12" t="s">
        <v>0</v>
      </c>
      <c r="D16" s="37">
        <v>4495302.0999999996</v>
      </c>
      <c r="E16" s="37">
        <v>4527133.4000000004</v>
      </c>
      <c r="F16" s="17"/>
    </row>
    <row r="17" spans="1:8" ht="39" customHeight="1" x14ac:dyDescent="0.25">
      <c r="A17" s="23" t="s">
        <v>43</v>
      </c>
      <c r="B17" s="9" t="s">
        <v>6</v>
      </c>
      <c r="C17" s="10" t="s">
        <v>0</v>
      </c>
      <c r="D17" s="13">
        <f>D9-D13</f>
        <v>-290483.09999999963</v>
      </c>
      <c r="E17" s="13">
        <f t="shared" ref="E17" si="2">E9-E13</f>
        <v>-210212.69999999925</v>
      </c>
      <c r="F17" s="14"/>
    </row>
    <row r="18" spans="1:8" ht="51" customHeight="1" x14ac:dyDescent="0.25">
      <c r="A18" s="24" t="s">
        <v>44</v>
      </c>
      <c r="B18" s="2" t="s">
        <v>7</v>
      </c>
      <c r="C18" s="5" t="s">
        <v>0</v>
      </c>
      <c r="D18" s="6">
        <f>D20+D21+D22+D23+D24</f>
        <v>290483.09999999998</v>
      </c>
      <c r="E18" s="6">
        <f>E20+E21+E22+E23+E24</f>
        <v>210212.7</v>
      </c>
      <c r="F18" s="15" t="str">
        <f>IF(ROUND((D17+E17+D18+E18),1)&lt;&gt;0,"ОШИБКА: непокрытый дефицит (профицит)","")</f>
        <v/>
      </c>
      <c r="H18" s="7"/>
    </row>
    <row r="19" spans="1:8" ht="14.4" thickBot="1" x14ac:dyDescent="0.3">
      <c r="A19" s="40"/>
      <c r="B19" s="64" t="s">
        <v>21</v>
      </c>
      <c r="C19" s="41"/>
      <c r="D19" s="67"/>
      <c r="E19" s="67"/>
      <c r="F19" s="26"/>
    </row>
    <row r="20" spans="1:8" ht="38.25" customHeight="1" x14ac:dyDescent="0.25">
      <c r="A20" s="23" t="s">
        <v>45</v>
      </c>
      <c r="B20" s="9" t="s">
        <v>8</v>
      </c>
      <c r="C20" s="10" t="s">
        <v>0</v>
      </c>
      <c r="D20" s="63">
        <v>170000</v>
      </c>
      <c r="E20" s="63">
        <v>-770000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4" t="s">
        <v>46</v>
      </c>
      <c r="B21" s="2" t="s">
        <v>107</v>
      </c>
      <c r="C21" s="62" t="s">
        <v>0</v>
      </c>
      <c r="D21" s="66">
        <v>0</v>
      </c>
      <c r="E21" s="66">
        <v>1090000</v>
      </c>
      <c r="F21" s="15"/>
    </row>
    <row r="22" spans="1:8" ht="58.5" customHeight="1" x14ac:dyDescent="0.25">
      <c r="A22" s="24" t="s">
        <v>47</v>
      </c>
      <c r="B22" s="2" t="s">
        <v>14</v>
      </c>
      <c r="C22" s="62" t="s">
        <v>0</v>
      </c>
      <c r="D22" s="36">
        <v>0</v>
      </c>
      <c r="E22" s="36">
        <v>6550</v>
      </c>
      <c r="F22" s="15"/>
    </row>
    <row r="23" spans="1:8" x14ac:dyDescent="0.25">
      <c r="A23" s="24" t="s">
        <v>48</v>
      </c>
      <c r="B23" s="2" t="s">
        <v>13</v>
      </c>
      <c r="C23" s="62" t="s">
        <v>0</v>
      </c>
      <c r="D23" s="36">
        <v>0</v>
      </c>
      <c r="E23" s="36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4.4" thickBot="1" x14ac:dyDescent="0.3">
      <c r="A24" s="25" t="s">
        <v>49</v>
      </c>
      <c r="B24" s="27" t="s">
        <v>9</v>
      </c>
      <c r="C24" s="12" t="s">
        <v>0</v>
      </c>
      <c r="D24" s="37">
        <v>120483.1</v>
      </c>
      <c r="E24" s="37">
        <v>-116337.3</v>
      </c>
      <c r="F24" s="68"/>
    </row>
    <row r="25" spans="1:8" ht="55.5" customHeight="1" x14ac:dyDescent="0.25">
      <c r="A25" s="43" t="s">
        <v>50</v>
      </c>
      <c r="B25" s="44" t="s">
        <v>12</v>
      </c>
      <c r="C25" s="45" t="s">
        <v>0</v>
      </c>
      <c r="D25" s="65">
        <v>2001466.7</v>
      </c>
      <c r="E25" s="65">
        <v>2321466.7000000002</v>
      </c>
      <c r="F25" s="60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4"/>
      <c r="B26" s="3" t="s">
        <v>21</v>
      </c>
      <c r="C26" s="39"/>
      <c r="D26" s="36"/>
      <c r="E26" s="36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4" t="s">
        <v>51</v>
      </c>
      <c r="B27" s="3" t="s">
        <v>26</v>
      </c>
      <c r="C27" s="4" t="s">
        <v>0</v>
      </c>
      <c r="D27" s="36">
        <v>711466.7</v>
      </c>
      <c r="E27" s="36">
        <v>1801466.7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4" t="s">
        <v>52</v>
      </c>
      <c r="B28" s="3" t="s">
        <v>27</v>
      </c>
      <c r="C28" s="4" t="s">
        <v>0</v>
      </c>
      <c r="D28" s="36">
        <v>1290000</v>
      </c>
      <c r="E28" s="36">
        <v>520000</v>
      </c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0" t="s">
        <v>53</v>
      </c>
      <c r="B29" s="64" t="s">
        <v>65</v>
      </c>
      <c r="C29" s="69" t="s">
        <v>0</v>
      </c>
      <c r="D29" s="42">
        <v>0</v>
      </c>
      <c r="E29" s="42">
        <v>0</v>
      </c>
      <c r="F29" s="26" t="str">
        <f>IF(((D29-TRUNC(D29,1))+(E29-TRUNC(E29,1)))&gt;0,"ОШИБКА: в строке 1.18 точность должна быть - один знак после запятой","")</f>
        <v/>
      </c>
    </row>
    <row r="30" spans="1:8" ht="82.8" x14ac:dyDescent="0.25">
      <c r="A30" s="23" t="s">
        <v>54</v>
      </c>
      <c r="B30" s="9" t="s">
        <v>142</v>
      </c>
      <c r="C30" s="70" t="s">
        <v>112</v>
      </c>
      <c r="D30" s="100" t="s">
        <v>162</v>
      </c>
      <c r="E30" s="100"/>
      <c r="F30" s="14" t="s">
        <v>160</v>
      </c>
    </row>
    <row r="31" spans="1:8" ht="83.4" thickBot="1" x14ac:dyDescent="0.3">
      <c r="A31" s="25" t="s">
        <v>55</v>
      </c>
      <c r="B31" s="11" t="s">
        <v>143</v>
      </c>
      <c r="C31" s="71"/>
      <c r="D31" s="101"/>
      <c r="E31" s="101"/>
      <c r="F31" s="59" t="s">
        <v>161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98425196850393704" right="0.39370078740157483" top="0.78740157480314965" bottom="0.35433070866141736" header="0.31496062992125984" footer="0.31496062992125984"/>
  <pageSetup paperSize="9" scale="68" fitToHeight="4" orientation="portrait" r:id="rId1"/>
  <headerFooter>
    <oddHeader>&amp;RПриложение к письму Главы Северодвинска от ________________ № 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D34" sqref="D34"/>
    </sheetView>
  </sheetViews>
  <sheetFormatPr defaultColWidth="9.109375" defaultRowHeight="18" x14ac:dyDescent="0.35"/>
  <cols>
    <col min="1" max="1" width="9" style="58" customWidth="1"/>
    <col min="2" max="2" width="79.44140625" style="50" customWidth="1"/>
    <col min="3" max="3" width="11.5546875" style="53" customWidth="1"/>
    <col min="4" max="4" width="10.6640625" style="50" customWidth="1"/>
    <col min="5" max="5" width="12" style="50" customWidth="1"/>
    <col min="6" max="16384" width="9.109375" style="50"/>
  </cols>
  <sheetData>
    <row r="1" spans="1:6" ht="17.25" customHeight="1" x14ac:dyDescent="0.35">
      <c r="A1" s="106" t="s">
        <v>114</v>
      </c>
      <c r="B1" s="106"/>
      <c r="C1" s="106"/>
      <c r="D1" s="106"/>
      <c r="E1" s="72"/>
      <c r="F1" s="72"/>
    </row>
    <row r="2" spans="1:6" ht="7.5" hidden="1" customHeight="1" x14ac:dyDescent="0.35">
      <c r="A2" s="107"/>
      <c r="B2" s="107"/>
      <c r="C2" s="107"/>
      <c r="D2" s="107"/>
      <c r="E2" s="107"/>
    </row>
    <row r="3" spans="1:6" ht="27" customHeight="1" x14ac:dyDescent="0.35">
      <c r="A3" s="108" t="s">
        <v>24</v>
      </c>
      <c r="B3" s="109" t="s">
        <v>1</v>
      </c>
      <c r="C3" s="110" t="s">
        <v>115</v>
      </c>
      <c r="D3" s="111" t="s">
        <v>66</v>
      </c>
      <c r="E3" s="112"/>
    </row>
    <row r="4" spans="1:6" s="61" customFormat="1" ht="21.75" customHeight="1" x14ac:dyDescent="0.35">
      <c r="A4" s="108"/>
      <c r="B4" s="109"/>
      <c r="C4" s="110"/>
      <c r="D4" s="73" t="s">
        <v>116</v>
      </c>
      <c r="E4" s="73" t="s">
        <v>106</v>
      </c>
    </row>
    <row r="5" spans="1:6" s="61" customFormat="1" ht="21.75" customHeight="1" x14ac:dyDescent="0.35">
      <c r="A5" s="74" t="s">
        <v>67</v>
      </c>
      <c r="B5" s="75" t="s">
        <v>68</v>
      </c>
      <c r="C5" s="76"/>
      <c r="D5" s="77"/>
      <c r="E5" s="77"/>
    </row>
    <row r="6" spans="1:6" x14ac:dyDescent="0.35">
      <c r="A6" s="78" t="s">
        <v>69</v>
      </c>
      <c r="B6" s="79" t="s">
        <v>117</v>
      </c>
      <c r="C6" s="80" t="s">
        <v>0</v>
      </c>
      <c r="D6" s="81">
        <f>D7+D16+D21</f>
        <v>9717762.4000000004</v>
      </c>
      <c r="E6" s="81">
        <f>E7+E16+E21</f>
        <v>10742878.5</v>
      </c>
    </row>
    <row r="7" spans="1:6" x14ac:dyDescent="0.35">
      <c r="A7" s="78" t="s">
        <v>70</v>
      </c>
      <c r="B7" s="79" t="s">
        <v>71</v>
      </c>
      <c r="C7" s="80" t="s">
        <v>0</v>
      </c>
      <c r="D7" s="82">
        <v>3546684.4</v>
      </c>
      <c r="E7" s="82">
        <v>3801333</v>
      </c>
    </row>
    <row r="8" spans="1:6" ht="13.5" customHeight="1" x14ac:dyDescent="0.35">
      <c r="A8" s="78"/>
      <c r="B8" s="83" t="s">
        <v>21</v>
      </c>
      <c r="C8" s="80"/>
      <c r="D8" s="82"/>
      <c r="E8" s="82"/>
    </row>
    <row r="9" spans="1:6" ht="21.75" customHeight="1" x14ac:dyDescent="0.35">
      <c r="A9" s="84" t="s">
        <v>72</v>
      </c>
      <c r="B9" s="83" t="s">
        <v>102</v>
      </c>
      <c r="C9" s="85" t="s">
        <v>0</v>
      </c>
      <c r="D9" s="82">
        <v>3210132.7</v>
      </c>
      <c r="E9" s="82">
        <v>3453051.1</v>
      </c>
    </row>
    <row r="10" spans="1:6" x14ac:dyDescent="0.35">
      <c r="A10" s="84" t="s">
        <v>73</v>
      </c>
      <c r="B10" s="83" t="s">
        <v>118</v>
      </c>
      <c r="C10" s="85" t="s">
        <v>0</v>
      </c>
      <c r="D10" s="86">
        <v>160035.79999999999</v>
      </c>
      <c r="E10" s="86">
        <v>162158.39999999999</v>
      </c>
    </row>
    <row r="11" spans="1:6" ht="30" customHeight="1" x14ac:dyDescent="0.35">
      <c r="A11" s="84"/>
      <c r="B11" s="83" t="s">
        <v>119</v>
      </c>
      <c r="C11" s="85" t="s">
        <v>0</v>
      </c>
      <c r="D11" s="86">
        <v>36998.699999999997</v>
      </c>
      <c r="E11" s="86">
        <v>40945.4</v>
      </c>
    </row>
    <row r="12" spans="1:6" x14ac:dyDescent="0.35">
      <c r="A12" s="84" t="s">
        <v>74</v>
      </c>
      <c r="B12" s="83" t="s">
        <v>75</v>
      </c>
      <c r="C12" s="85" t="s">
        <v>0</v>
      </c>
      <c r="D12" s="86">
        <v>52581.3</v>
      </c>
      <c r="E12" s="86">
        <v>61211.1</v>
      </c>
    </row>
    <row r="13" spans="1:6" x14ac:dyDescent="0.35">
      <c r="A13" s="84" t="s">
        <v>76</v>
      </c>
      <c r="B13" s="83" t="s">
        <v>77</v>
      </c>
      <c r="C13" s="85" t="s">
        <v>0</v>
      </c>
      <c r="D13" s="86">
        <v>72510.8</v>
      </c>
      <c r="E13" s="86">
        <v>68088</v>
      </c>
    </row>
    <row r="14" spans="1:6" ht="30.75" customHeight="1" x14ac:dyDescent="0.35">
      <c r="A14" s="78" t="s">
        <v>78</v>
      </c>
      <c r="B14" s="79" t="s">
        <v>120</v>
      </c>
      <c r="C14" s="80" t="s">
        <v>103</v>
      </c>
      <c r="D14" s="86">
        <f>1890900.1+92693.1</f>
        <v>1983593.2000000002</v>
      </c>
      <c r="E14" s="86">
        <f>2033989+120131.7</f>
        <v>2154120.7000000002</v>
      </c>
    </row>
    <row r="15" spans="1:6" ht="41.4" x14ac:dyDescent="0.35">
      <c r="A15" s="78"/>
      <c r="B15" s="87" t="s">
        <v>154</v>
      </c>
      <c r="C15" s="85" t="s">
        <v>0</v>
      </c>
      <c r="D15" s="85" t="s">
        <v>155</v>
      </c>
      <c r="E15" s="85" t="s">
        <v>156</v>
      </c>
    </row>
    <row r="16" spans="1:6" x14ac:dyDescent="0.35">
      <c r="A16" s="78" t="s">
        <v>83</v>
      </c>
      <c r="B16" s="79" t="s">
        <v>79</v>
      </c>
      <c r="C16" s="80" t="s">
        <v>0</v>
      </c>
      <c r="D16" s="82">
        <v>667979.30000000005</v>
      </c>
      <c r="E16" s="82">
        <v>501013.9</v>
      </c>
    </row>
    <row r="17" spans="1:5" ht="12.75" customHeight="1" x14ac:dyDescent="0.35">
      <c r="A17" s="78"/>
      <c r="B17" s="88" t="s">
        <v>21</v>
      </c>
      <c r="C17" s="80"/>
      <c r="D17" s="82"/>
      <c r="E17" s="82"/>
    </row>
    <row r="18" spans="1:5" ht="37.5" customHeight="1" x14ac:dyDescent="0.35">
      <c r="A18" s="84" t="s">
        <v>121</v>
      </c>
      <c r="B18" s="87" t="s">
        <v>80</v>
      </c>
      <c r="C18" s="85" t="s">
        <v>0</v>
      </c>
      <c r="D18" s="86">
        <v>249097.60000000001</v>
      </c>
      <c r="E18" s="86">
        <v>201723.8</v>
      </c>
    </row>
    <row r="19" spans="1:5" ht="45.75" customHeight="1" x14ac:dyDescent="0.35">
      <c r="A19" s="78"/>
      <c r="B19" s="87" t="s">
        <v>81</v>
      </c>
      <c r="C19" s="85" t="s">
        <v>0</v>
      </c>
      <c r="D19" s="86">
        <v>150025.79999999999</v>
      </c>
      <c r="E19" s="86">
        <v>102669.6</v>
      </c>
    </row>
    <row r="20" spans="1:5" ht="21" customHeight="1" x14ac:dyDescent="0.35">
      <c r="A20" s="84" t="s">
        <v>122</v>
      </c>
      <c r="B20" s="87" t="s">
        <v>82</v>
      </c>
      <c r="C20" s="85" t="s">
        <v>0</v>
      </c>
      <c r="D20" s="86">
        <v>135082.4</v>
      </c>
      <c r="E20" s="86">
        <v>148751.20000000001</v>
      </c>
    </row>
    <row r="21" spans="1:5" ht="27.6" x14ac:dyDescent="0.35">
      <c r="A21" s="78" t="s">
        <v>84</v>
      </c>
      <c r="B21" s="89" t="s">
        <v>123</v>
      </c>
      <c r="C21" s="80" t="s">
        <v>0</v>
      </c>
      <c r="D21" s="81">
        <f>D23+D25+D26+D27</f>
        <v>5503098.7000000002</v>
      </c>
      <c r="E21" s="81">
        <f>E23+E25+E26+E27</f>
        <v>6440531.5999999996</v>
      </c>
    </row>
    <row r="22" spans="1:5" ht="14.25" customHeight="1" x14ac:dyDescent="0.35">
      <c r="A22" s="78"/>
      <c r="B22" s="90" t="s">
        <v>15</v>
      </c>
      <c r="C22" s="80"/>
      <c r="D22" s="82"/>
      <c r="E22" s="82"/>
    </row>
    <row r="23" spans="1:5" ht="15.75" customHeight="1" x14ac:dyDescent="0.35">
      <c r="A23" s="84" t="s">
        <v>124</v>
      </c>
      <c r="B23" s="83" t="s">
        <v>125</v>
      </c>
      <c r="C23" s="85" t="s">
        <v>0</v>
      </c>
      <c r="D23" s="82">
        <v>5512943.4000000004</v>
      </c>
      <c r="E23" s="82">
        <v>6425957.7999999998</v>
      </c>
    </row>
    <row r="24" spans="1:5" ht="15.75" customHeight="1" x14ac:dyDescent="0.35">
      <c r="A24" s="84"/>
      <c r="B24" s="88" t="s">
        <v>126</v>
      </c>
      <c r="C24" s="85" t="s">
        <v>0</v>
      </c>
      <c r="D24" s="82">
        <v>3345999.2</v>
      </c>
      <c r="E24" s="82">
        <v>3803842.1</v>
      </c>
    </row>
    <row r="25" spans="1:5" ht="18.75" customHeight="1" x14ac:dyDescent="0.35">
      <c r="A25" s="84" t="s">
        <v>127</v>
      </c>
      <c r="B25" s="83" t="s">
        <v>128</v>
      </c>
      <c r="C25" s="85" t="s">
        <v>0</v>
      </c>
      <c r="D25" s="86">
        <v>14712.8</v>
      </c>
      <c r="E25" s="86">
        <v>10714.6</v>
      </c>
    </row>
    <row r="26" spans="1:5" ht="28.5" customHeight="1" x14ac:dyDescent="0.35">
      <c r="A26" s="84" t="s">
        <v>129</v>
      </c>
      <c r="B26" s="83" t="s">
        <v>130</v>
      </c>
      <c r="C26" s="85" t="s">
        <v>0</v>
      </c>
      <c r="D26" s="86">
        <v>2588</v>
      </c>
      <c r="E26" s="86">
        <v>20485.7</v>
      </c>
    </row>
    <row r="27" spans="1:5" ht="30.75" customHeight="1" x14ac:dyDescent="0.35">
      <c r="A27" s="84" t="s">
        <v>131</v>
      </c>
      <c r="B27" s="83" t="s">
        <v>132</v>
      </c>
      <c r="C27" s="85" t="s">
        <v>0</v>
      </c>
      <c r="D27" s="86">
        <v>-27145.5</v>
      </c>
      <c r="E27" s="86">
        <v>-16626.5</v>
      </c>
    </row>
    <row r="28" spans="1:5" ht="32.25" customHeight="1" x14ac:dyDescent="0.35">
      <c r="A28" s="78" t="s">
        <v>86</v>
      </c>
      <c r="B28" s="91" t="s">
        <v>133</v>
      </c>
      <c r="C28" s="80" t="s">
        <v>0</v>
      </c>
      <c r="D28" s="82">
        <v>33169.5</v>
      </c>
      <c r="E28" s="82">
        <v>37596.9</v>
      </c>
    </row>
    <row r="29" spans="1:5" ht="21" customHeight="1" x14ac:dyDescent="0.35">
      <c r="A29" s="84"/>
      <c r="B29" s="83" t="s">
        <v>85</v>
      </c>
      <c r="C29" s="85" t="s">
        <v>0</v>
      </c>
      <c r="D29" s="86" t="s">
        <v>157</v>
      </c>
      <c r="E29" s="86" t="s">
        <v>157</v>
      </c>
    </row>
    <row r="30" spans="1:5" ht="33.75" customHeight="1" x14ac:dyDescent="0.35">
      <c r="A30" s="78" t="s">
        <v>87</v>
      </c>
      <c r="B30" s="91" t="s">
        <v>88</v>
      </c>
      <c r="C30" s="80" t="s">
        <v>0</v>
      </c>
      <c r="D30" s="82">
        <v>1711</v>
      </c>
      <c r="E30" s="82">
        <v>12996</v>
      </c>
    </row>
    <row r="31" spans="1:5" s="92" customFormat="1" ht="28.8" x14ac:dyDescent="0.35">
      <c r="A31" s="78" t="s">
        <v>89</v>
      </c>
      <c r="B31" s="91" t="s">
        <v>134</v>
      </c>
      <c r="C31" s="80" t="s">
        <v>0</v>
      </c>
      <c r="D31" s="82">
        <v>86333.1</v>
      </c>
      <c r="E31" s="82">
        <v>68161</v>
      </c>
    </row>
    <row r="32" spans="1:5" x14ac:dyDescent="0.35">
      <c r="A32" s="84"/>
      <c r="B32" s="83" t="s">
        <v>90</v>
      </c>
      <c r="C32" s="85" t="s">
        <v>0</v>
      </c>
      <c r="D32" s="86">
        <v>28717.3</v>
      </c>
      <c r="E32" s="86">
        <v>28039.4</v>
      </c>
    </row>
    <row r="33" spans="1:5" ht="33.75" customHeight="1" x14ac:dyDescent="0.35">
      <c r="A33" s="78" t="s">
        <v>91</v>
      </c>
      <c r="B33" s="79" t="s">
        <v>93</v>
      </c>
      <c r="C33" s="80" t="s">
        <v>0</v>
      </c>
      <c r="D33" s="82">
        <v>19816.400000000001</v>
      </c>
      <c r="E33" s="82">
        <v>8613.5</v>
      </c>
    </row>
    <row r="34" spans="1:5" ht="44.25" customHeight="1" x14ac:dyDescent="0.35">
      <c r="A34" s="78" t="s">
        <v>92</v>
      </c>
      <c r="B34" s="79" t="s">
        <v>158</v>
      </c>
      <c r="C34" s="80" t="s">
        <v>0</v>
      </c>
      <c r="D34" s="82">
        <f>9691.4</f>
        <v>9691.4</v>
      </c>
      <c r="E34" s="82">
        <f>9558.5</f>
        <v>9558.5</v>
      </c>
    </row>
    <row r="35" spans="1:5" ht="34.5" customHeight="1" x14ac:dyDescent="0.35">
      <c r="A35" s="78" t="s">
        <v>94</v>
      </c>
      <c r="B35" s="79" t="s">
        <v>135</v>
      </c>
      <c r="C35" s="80" t="s">
        <v>0</v>
      </c>
      <c r="D35" s="81">
        <f>D36+D37</f>
        <v>30920</v>
      </c>
      <c r="E35" s="81">
        <f>E36+E37</f>
        <v>32815</v>
      </c>
    </row>
    <row r="36" spans="1:5" s="51" customFormat="1" ht="18" customHeight="1" x14ac:dyDescent="0.35">
      <c r="A36" s="84" t="s">
        <v>136</v>
      </c>
      <c r="B36" s="83" t="s">
        <v>97</v>
      </c>
      <c r="C36" s="85" t="s">
        <v>0</v>
      </c>
      <c r="D36" s="86">
        <f>26967</f>
        <v>26967</v>
      </c>
      <c r="E36" s="86">
        <v>29317</v>
      </c>
    </row>
    <row r="37" spans="1:5" s="51" customFormat="1" x14ac:dyDescent="0.35">
      <c r="A37" s="84" t="s">
        <v>137</v>
      </c>
      <c r="B37" s="83" t="s">
        <v>98</v>
      </c>
      <c r="C37" s="85" t="s">
        <v>0</v>
      </c>
      <c r="D37" s="86">
        <f>1015+2938</f>
        <v>3953</v>
      </c>
      <c r="E37" s="86">
        <f>776+2722</f>
        <v>3498</v>
      </c>
    </row>
    <row r="38" spans="1:5" s="51" customFormat="1" ht="41.4" x14ac:dyDescent="0.35">
      <c r="A38" s="93" t="s">
        <v>95</v>
      </c>
      <c r="B38" s="79" t="s">
        <v>138</v>
      </c>
      <c r="C38" s="80" t="s">
        <v>0</v>
      </c>
      <c r="D38" s="81">
        <f>D39+D40</f>
        <v>2173</v>
      </c>
      <c r="E38" s="81">
        <f>E39+E40</f>
        <v>2674</v>
      </c>
    </row>
    <row r="39" spans="1:5" s="51" customFormat="1" x14ac:dyDescent="0.35">
      <c r="A39" s="84" t="s">
        <v>139</v>
      </c>
      <c r="B39" s="83" t="s">
        <v>97</v>
      </c>
      <c r="C39" s="85" t="s">
        <v>0</v>
      </c>
      <c r="D39" s="86">
        <v>367</v>
      </c>
      <c r="E39" s="86">
        <v>29</v>
      </c>
    </row>
    <row r="40" spans="1:5" s="51" customFormat="1" x14ac:dyDescent="0.35">
      <c r="A40" s="84" t="s">
        <v>140</v>
      </c>
      <c r="B40" s="83" t="s">
        <v>98</v>
      </c>
      <c r="C40" s="85" t="s">
        <v>0</v>
      </c>
      <c r="D40" s="86">
        <f>1454+352</f>
        <v>1806</v>
      </c>
      <c r="E40" s="86">
        <f>1608+1037</f>
        <v>2645</v>
      </c>
    </row>
    <row r="41" spans="1:5" ht="47.25" customHeight="1" x14ac:dyDescent="0.35">
      <c r="A41" s="78" t="s">
        <v>96</v>
      </c>
      <c r="B41" s="79" t="s">
        <v>141</v>
      </c>
      <c r="C41" s="80" t="s">
        <v>0</v>
      </c>
      <c r="D41" s="95">
        <v>0</v>
      </c>
      <c r="E41" s="95">
        <f>4600+5522.9</f>
        <v>10122.9</v>
      </c>
    </row>
    <row r="42" spans="1:5" x14ac:dyDescent="0.35">
      <c r="A42" s="78" t="s">
        <v>99</v>
      </c>
      <c r="B42" s="79" t="s">
        <v>100</v>
      </c>
      <c r="C42" s="80" t="s">
        <v>101</v>
      </c>
      <c r="D42" s="86">
        <v>1193490</v>
      </c>
      <c r="E42" s="86">
        <v>1193490</v>
      </c>
    </row>
    <row r="43" spans="1:5" x14ac:dyDescent="0.35">
      <c r="A43" s="52"/>
    </row>
    <row r="44" spans="1:5" x14ac:dyDescent="0.35">
      <c r="A44" s="52"/>
    </row>
    <row r="45" spans="1:5" x14ac:dyDescent="0.35">
      <c r="A45" s="52"/>
    </row>
    <row r="46" spans="1:5" x14ac:dyDescent="0.35">
      <c r="A46" s="54"/>
      <c r="B46" s="55"/>
      <c r="C46" s="56"/>
      <c r="D46" s="55"/>
    </row>
    <row r="47" spans="1:5" x14ac:dyDescent="0.35">
      <c r="A47" s="57"/>
      <c r="B47" s="55"/>
    </row>
  </sheetData>
  <mergeCells count="6">
    <mergeCell ref="A1:D1"/>
    <mergeCell ref="A2:E2"/>
    <mergeCell ref="A3:A4"/>
    <mergeCell ref="B3:B4"/>
    <mergeCell ref="C3:C4"/>
    <mergeCell ref="D3:E3"/>
  </mergeCells>
  <pageMargins left="0.98425196850393704" right="0.39370078740157483" top="0.78740157480314965" bottom="0.39370078740157483" header="0.31496062992125984" footer="0.15748031496062992"/>
  <pageSetup paperSize="9" scale="71" orientation="portrait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G20" sqref="G20"/>
    </sheetView>
  </sheetViews>
  <sheetFormatPr defaultRowHeight="14.4" x14ac:dyDescent="0.3"/>
  <cols>
    <col min="1" max="1" width="4.44140625" customWidth="1"/>
    <col min="2" max="2" width="45.88671875" customWidth="1"/>
    <col min="3" max="3" width="10.44140625" customWidth="1"/>
    <col min="4" max="4" width="14.6640625" customWidth="1"/>
    <col min="5" max="6" width="14.109375" customWidth="1"/>
    <col min="7" max="7" width="14" customWidth="1"/>
    <col min="8" max="8" width="36.33203125" customWidth="1"/>
    <col min="9" max="9" width="25.5546875" customWidth="1"/>
  </cols>
  <sheetData>
    <row r="1" spans="1:8" ht="18" x14ac:dyDescent="0.35">
      <c r="B1" s="113" t="s">
        <v>56</v>
      </c>
      <c r="C1" s="113"/>
      <c r="D1" s="113"/>
      <c r="E1" s="113"/>
      <c r="F1" s="113"/>
      <c r="G1" s="113"/>
      <c r="H1" s="113"/>
    </row>
    <row r="2" spans="1:8" ht="15" customHeight="1" x14ac:dyDescent="0.3">
      <c r="A2" s="102" t="s">
        <v>24</v>
      </c>
      <c r="B2" s="102" t="s">
        <v>1</v>
      </c>
      <c r="C2" s="102" t="s">
        <v>2</v>
      </c>
      <c r="D2" s="114" t="s">
        <v>10</v>
      </c>
      <c r="E2" s="115"/>
      <c r="F2" s="115"/>
      <c r="G2" s="116"/>
      <c r="H2" s="102" t="s">
        <v>25</v>
      </c>
    </row>
    <row r="3" spans="1:8" x14ac:dyDescent="0.3">
      <c r="A3" s="102"/>
      <c r="B3" s="102"/>
      <c r="C3" s="102"/>
      <c r="D3" s="114" t="s">
        <v>108</v>
      </c>
      <c r="E3" s="116"/>
      <c r="F3" s="114" t="s">
        <v>109</v>
      </c>
      <c r="G3" s="116"/>
      <c r="H3" s="102"/>
    </row>
    <row r="4" spans="1:8" ht="42" thickBot="1" x14ac:dyDescent="0.35">
      <c r="A4" s="103"/>
      <c r="B4" s="103"/>
      <c r="C4" s="103"/>
      <c r="D4" s="96" t="s">
        <v>28</v>
      </c>
      <c r="E4" s="96" t="s">
        <v>18</v>
      </c>
      <c r="F4" s="96" t="s">
        <v>28</v>
      </c>
      <c r="G4" s="96" t="s">
        <v>18</v>
      </c>
      <c r="H4" s="103"/>
    </row>
    <row r="5" spans="1:8" ht="48.75" customHeight="1" x14ac:dyDescent="0.3">
      <c r="A5" s="29"/>
      <c r="B5" s="30" t="s">
        <v>29</v>
      </c>
      <c r="C5" s="31"/>
      <c r="D5" s="32" t="s">
        <v>32</v>
      </c>
      <c r="E5" s="32" t="s">
        <v>32</v>
      </c>
      <c r="F5" s="32" t="s">
        <v>32</v>
      </c>
      <c r="G5" s="32" t="s">
        <v>32</v>
      </c>
      <c r="H5" s="14" t="str">
        <f>IF(OR('[1]Часть 1'!D16&lt;(D6+D7+D8+D9+D10+D11+D12),'[1]Часть 1'!D15&lt;(E6+E7+E8+E9+E10+E11+E12),'[1]Часть 1'!E16&lt;(F6+F7+F8+F9+F10+F11+F12),'[1]Часть 1'!E15&lt;(G6+G7+G8+G9+G10+G11+G12),),"ОШИБКА: сумма строк 3.1-3.7 не может быть больше общей суммы расходов","")</f>
        <v/>
      </c>
    </row>
    <row r="6" spans="1:8" x14ac:dyDescent="0.3">
      <c r="A6" s="33" t="s">
        <v>57</v>
      </c>
      <c r="B6" s="18" t="s">
        <v>30</v>
      </c>
      <c r="C6" s="19" t="s">
        <v>0</v>
      </c>
      <c r="D6" s="38">
        <v>14213.7</v>
      </c>
      <c r="E6" s="38">
        <v>0</v>
      </c>
      <c r="F6" s="38">
        <v>28164.7</v>
      </c>
      <c r="G6" s="38">
        <v>3216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28.2" x14ac:dyDescent="0.3">
      <c r="A7" s="33" t="s">
        <v>58</v>
      </c>
      <c r="B7" s="18" t="s">
        <v>34</v>
      </c>
      <c r="C7" s="19" t="s">
        <v>0</v>
      </c>
      <c r="D7" s="38">
        <v>582244.1</v>
      </c>
      <c r="E7" s="38">
        <v>1091754</v>
      </c>
      <c r="F7" s="38">
        <v>649164.30000000005</v>
      </c>
      <c r="G7" s="38">
        <v>1174205.5</v>
      </c>
      <c r="H7" s="34"/>
    </row>
    <row r="8" spans="1:8" ht="28.5" customHeight="1" x14ac:dyDescent="0.3">
      <c r="A8" s="33" t="s">
        <v>59</v>
      </c>
      <c r="B8" s="18" t="s">
        <v>36</v>
      </c>
      <c r="C8" s="19" t="s">
        <v>0</v>
      </c>
      <c r="D8" s="38">
        <v>143490.20000000001</v>
      </c>
      <c r="E8" s="38">
        <v>412519.4</v>
      </c>
      <c r="F8" s="38">
        <v>136820.79999999999</v>
      </c>
      <c r="G8" s="38">
        <v>369691.2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3">
      <c r="A9" s="33" t="s">
        <v>60</v>
      </c>
      <c r="B9" s="18" t="s">
        <v>41</v>
      </c>
      <c r="C9" s="19" t="s">
        <v>0</v>
      </c>
      <c r="D9" s="38">
        <v>217719.4</v>
      </c>
      <c r="E9" s="38">
        <v>65570.5</v>
      </c>
      <c r="F9" s="38">
        <v>298873.59999999998</v>
      </c>
      <c r="G9" s="38">
        <v>42174.5</v>
      </c>
      <c r="H9" s="34"/>
    </row>
    <row r="10" spans="1:8" ht="27.75" customHeight="1" x14ac:dyDescent="0.3">
      <c r="A10" s="33" t="s">
        <v>61</v>
      </c>
      <c r="B10" s="18" t="s">
        <v>42</v>
      </c>
      <c r="C10" s="19" t="s">
        <v>0</v>
      </c>
      <c r="D10" s="38">
        <v>668208.69999999995</v>
      </c>
      <c r="E10" s="38">
        <v>1859042.7</v>
      </c>
      <c r="F10" s="38">
        <v>731433.3</v>
      </c>
      <c r="G10" s="38">
        <v>1672240.1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3">
      <c r="A11" s="33" t="s">
        <v>62</v>
      </c>
      <c r="B11" s="18" t="s">
        <v>111</v>
      </c>
      <c r="C11" s="19" t="s">
        <v>0</v>
      </c>
      <c r="D11" s="38">
        <v>577713.9</v>
      </c>
      <c r="E11" s="38">
        <v>1589556.6</v>
      </c>
      <c r="F11" s="38">
        <v>544784.30000000005</v>
      </c>
      <c r="G11" s="38">
        <v>1751260.5</v>
      </c>
      <c r="H11" s="34"/>
    </row>
    <row r="12" spans="1:8" ht="28.2" x14ac:dyDescent="0.3">
      <c r="A12" s="33" t="s">
        <v>63</v>
      </c>
      <c r="B12" s="28" t="s">
        <v>110</v>
      </c>
      <c r="C12" s="19" t="s">
        <v>0</v>
      </c>
      <c r="D12" s="38">
        <v>531896.9</v>
      </c>
      <c r="E12" s="38">
        <v>8058.6</v>
      </c>
      <c r="F12" s="38">
        <v>552212.19999999995</v>
      </c>
      <c r="G12" s="38">
        <v>11784.6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28.2" x14ac:dyDescent="0.3">
      <c r="A13" s="46" t="s">
        <v>64</v>
      </c>
      <c r="B13" s="47" t="s">
        <v>113</v>
      </c>
      <c r="C13" s="48" t="s">
        <v>0</v>
      </c>
      <c r="D13" s="49">
        <v>0</v>
      </c>
      <c r="E13" s="49">
        <v>0</v>
      </c>
      <c r="F13" s="49">
        <v>0</v>
      </c>
      <c r="G13" s="49">
        <v>0</v>
      </c>
      <c r="H13" s="60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69.599999999999994" x14ac:dyDescent="0.3">
      <c r="A14" s="46" t="s">
        <v>144</v>
      </c>
      <c r="B14" s="47" t="s">
        <v>149</v>
      </c>
      <c r="C14" s="48" t="s">
        <v>0</v>
      </c>
      <c r="D14" s="49">
        <v>12380.2</v>
      </c>
      <c r="E14" s="94" t="s">
        <v>32</v>
      </c>
      <c r="F14" s="49">
        <v>15759.8</v>
      </c>
      <c r="G14" s="94" t="s">
        <v>32</v>
      </c>
      <c r="H14" s="60"/>
    </row>
    <row r="15" spans="1:8" x14ac:dyDescent="0.3">
      <c r="A15" s="46" t="s">
        <v>145</v>
      </c>
      <c r="B15" s="47" t="s">
        <v>146</v>
      </c>
      <c r="C15" s="48" t="s">
        <v>0</v>
      </c>
      <c r="D15" s="49">
        <v>340993.3</v>
      </c>
      <c r="E15" s="49">
        <v>1414253.4</v>
      </c>
      <c r="F15" s="49">
        <v>236910.7</v>
      </c>
      <c r="G15" s="49">
        <v>1629698.7</v>
      </c>
      <c r="H15" s="60"/>
    </row>
    <row r="16" spans="1:8" ht="28.2" x14ac:dyDescent="0.3">
      <c r="A16" s="46" t="s">
        <v>147</v>
      </c>
      <c r="B16" s="47" t="s">
        <v>150</v>
      </c>
      <c r="C16" s="48" t="s">
        <v>152</v>
      </c>
      <c r="D16" s="49">
        <v>493</v>
      </c>
      <c r="E16" s="49">
        <v>41</v>
      </c>
      <c r="F16" s="49">
        <v>495</v>
      </c>
      <c r="G16" s="49">
        <v>41</v>
      </c>
      <c r="H16" s="60"/>
    </row>
    <row r="17" spans="1:8" ht="28.2" x14ac:dyDescent="0.3">
      <c r="A17" s="46" t="s">
        <v>148</v>
      </c>
      <c r="B17" s="47" t="s">
        <v>151</v>
      </c>
      <c r="C17" s="48" t="s">
        <v>152</v>
      </c>
      <c r="D17" s="49">
        <v>249.05</v>
      </c>
      <c r="E17" s="49">
        <v>0</v>
      </c>
      <c r="F17" s="49">
        <v>256.05</v>
      </c>
      <c r="G17" s="49">
        <v>0</v>
      </c>
      <c r="H17" s="60"/>
    </row>
  </sheetData>
  <mergeCells count="8">
    <mergeCell ref="B1:H1"/>
    <mergeCell ref="A2:A4"/>
    <mergeCell ref="B2:B4"/>
    <mergeCell ref="C2:C4"/>
    <mergeCell ref="D2:G2"/>
    <mergeCell ref="H2:H4"/>
    <mergeCell ref="D3:E3"/>
    <mergeCell ref="F3:G3"/>
  </mergeCells>
  <pageMargins left="0.70866141732283472" right="0.70866141732283472" top="0.98425196850393704" bottom="0.23622047244094491" header="0.31496062992125984" footer="0.27559055118110237"/>
  <pageSetup paperSize="9" scale="85" fitToHeight="3" orientation="landscape" r:id="rId1"/>
  <headerFooter>
    <oddHeader>&amp;C3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Юрий Попов</cp:lastModifiedBy>
  <cp:lastPrinted>2023-05-25T12:20:53Z</cp:lastPrinted>
  <dcterms:created xsi:type="dcterms:W3CDTF">2016-06-17T07:08:43Z</dcterms:created>
  <dcterms:modified xsi:type="dcterms:W3CDTF">2023-05-26T07:04:44Z</dcterms:modified>
</cp:coreProperties>
</file>