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90" windowWidth="23250" windowHeight="12030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D6" i="5"/>
  <c r="D21" l="1"/>
  <c r="E38" l="1"/>
  <c r="D38"/>
  <c r="E35"/>
  <c r="D35"/>
  <c r="E21"/>
  <c r="E6" s="1"/>
  <c r="H13" i="2" l="1"/>
  <c r="H12"/>
  <c r="H10"/>
  <c r="H8"/>
  <c r="H6"/>
  <c r="H5"/>
  <c r="F29" i="1"/>
  <c r="F26"/>
  <c r="F28"/>
  <c r="F27"/>
  <c r="F25"/>
  <c r="F23"/>
  <c r="F20"/>
  <c r="E18"/>
  <c r="D18"/>
  <c r="F13"/>
  <c r="F9"/>
  <c r="F8"/>
  <c r="E13" l="1"/>
  <c r="D13"/>
  <c r="E9"/>
  <c r="D9"/>
  <c r="F14" l="1"/>
  <c r="F10"/>
  <c r="E17"/>
  <c r="D17"/>
  <c r="F18" l="1"/>
</calcChain>
</file>

<file path=xl/sharedStrings.xml><?xml version="1.0" encoding="utf-8"?>
<sst xmlns="http://schemas.openxmlformats.org/spreadsheetml/2006/main" count="244" uniqueCount="163">
  <si>
    <t>тыс.руб.</t>
  </si>
  <si>
    <t>Наименование показателя</t>
  </si>
  <si>
    <t>единица измерения</t>
  </si>
  <si>
    <t>тыс.чел.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</si>
  <si>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</si>
  <si>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</si>
  <si>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</si>
  <si>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</si>
  <si>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</si>
  <si>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</si>
  <si>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</si>
  <si>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</si>
  <si>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</si>
  <si>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</si>
  <si>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</si>
  <si>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</si>
  <si>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</si>
  <si>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</si>
  <si>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</si>
  <si>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</si>
  <si>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</si>
  <si>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</si>
  <si>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</si>
  <si>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</si>
  <si>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</si>
  <si>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</si>
  <si>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</si>
  <si>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</si>
  <si>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</si>
  <si>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</si>
  <si>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</si>
  <si>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</si>
  <si>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</si>
  <si>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</si>
  <si>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</si>
  <si>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</si>
  <si>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</si>
  <si>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</si>
  <si>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</si>
  <si>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</si>
  <si>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</si>
  <si>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</si>
  <si>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</si>
  <si>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</si>
  <si>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</si>
  <si>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</si>
  <si>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</si>
  <si>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</si>
  <si>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</si>
  <si>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</si>
  <si>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</si>
  <si>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</si>
  <si>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</si>
  <si>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</si>
  <si>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</si>
  <si>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</si>
  <si>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</si>
  <si>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</si>
  <si>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</si>
  <si>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</si>
  <si>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</si>
  <si>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</si>
  <si>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</si>
  <si>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</si>
  <si>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</si>
  <si>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</si>
  <si>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</si>
  <si>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</si>
  <si>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</si>
  <si>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</si>
  <si>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</si>
  <si>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</si>
  <si>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</si>
  <si>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</si>
  <si>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</si>
  <si>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</si>
  <si>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</si>
  <si>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</si>
  <si>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</si>
  <si>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</si>
  <si>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</si>
  <si>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</si>
  <si>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</si>
  <si>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</si>
  <si>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</si>
  <si>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</si>
  <si>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</si>
  <si>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</si>
  <si>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</si>
  <si>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</si>
  <si>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</si>
  <si>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</si>
  <si>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</si>
  <si>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</si>
  <si>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</si>
  <si>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</si>
  <si>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</si>
  <si>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</si>
  <si>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</si>
  <si>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</si>
  <si>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</si>
  <si>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</si>
  <si>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</si>
  <si>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</si>
  <si>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</si>
  <si>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</si>
  <si>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</si>
  <si>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</si>
  <si>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</si>
  <si>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</si>
  <si>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</si>
  <si>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</si>
  <si>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</si>
  <si>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</si>
  <si>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</si>
  <si>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</si>
  <si>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</si>
  <si>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</si>
  <si>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</si>
  <si>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</si>
  <si>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</si>
  <si>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</si>
  <si>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</si>
  <si>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</si>
  <si>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</si>
  <si>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</si>
  <si>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</si>
  <si>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</si>
  <si>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</si>
  <si>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</si>
  <si>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</si>
  <si>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</si>
  <si>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</si>
  <si>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</si>
  <si>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</si>
  <si>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</si>
  <si>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</si>
  <si>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</si>
  <si>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</si>
  <si>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</si>
  <si>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</si>
  <si>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</si>
  <si>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</si>
  <si>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</si>
  <si>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</si>
  <si>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</si>
  <si>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</si>
  <si>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</si>
  <si>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</si>
  <si>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</si>
  <si>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</si>
  <si>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</si>
  <si>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</si>
  <si>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</si>
  <si>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повлияло
 отрицательно</t>
  </si>
  <si>
    <t xml:space="preserve">привлечение бюджетного (казначейского) кредита на пополнение остатков средтв на счете бюджета </t>
  </si>
  <si>
    <t>кв.км</t>
  </si>
  <si>
    <t>расходы в рамках адресной инвестиционной программы города Твери</t>
  </si>
  <si>
    <t xml:space="preserve">расходы в рамках муниципальной программы города Твери «Социальная поддержка населения города Твери» </t>
  </si>
  <si>
    <t>из них 
налог, взимаемый в связи с применением упрощенной системы налогообложения (норматив отчисления в 2021 году - 9,31%; в 2022 году - 11,39%)</t>
  </si>
  <si>
    <t>МО город Тверь</t>
  </si>
  <si>
    <t>Численность населения*</t>
  </si>
  <si>
    <t>* Данные за 2022 год - по итогам Всероссийской переписи населения 2020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</si>
</sst>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1"/>
      <color rgb="FFC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Fill="1" applyBorder="1" applyProtection="1">
      <protection locked="0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4" xfId="0" applyNumberFormat="1" applyFont="1" applyFill="1" applyBorder="1"/>
    <xf numFmtId="0" fontId="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3" fillId="0" borderId="0" xfId="0" applyFont="1" applyBorder="1" applyAlignment="1"/>
    <xf numFmtId="0" fontId="13" fillId="0" borderId="1" xfId="1" applyFont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9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vertical="center" wrapText="1"/>
    </xf>
    <xf numFmtId="0" fontId="15" fillId="0" borderId="15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6" fillId="0" borderId="0" xfId="1" applyFont="1"/>
    <xf numFmtId="49" fontId="13" fillId="0" borderId="1" xfId="1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20" xfId="0" applyNumberFormat="1" applyFont="1" applyFill="1" applyBorder="1" applyAlignment="1">
      <alignment wrapText="1"/>
    </xf>
    <xf numFmtId="0" fontId="0" fillId="0" borderId="0" xfId="0" applyFill="1"/>
    <xf numFmtId="0" fontId="1" fillId="0" borderId="0" xfId="0" applyFont="1" applyFill="1"/>
    <xf numFmtId="0" fontId="1" fillId="0" borderId="10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12" fillId="0" borderId="20" xfId="0" applyNumberFormat="1" applyFont="1" applyFill="1" applyBorder="1" applyAlignment="1">
      <alignment wrapText="1"/>
    </xf>
    <xf numFmtId="0" fontId="18" fillId="0" borderId="0" xfId="0" applyFont="1"/>
    <xf numFmtId="164" fontId="6" fillId="4" borderId="19" xfId="0" applyNumberFormat="1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7" fillId="0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6" fillId="0" borderId="6" xfId="0" applyNumberFormat="1" applyFont="1" applyBorder="1" applyAlignment="1" applyProtection="1">
      <alignment horizontal="center" wrapText="1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4" fontId="17" fillId="0" borderId="21" xfId="0" applyNumberFormat="1" applyFont="1" applyFill="1" applyBorder="1" applyAlignment="1" applyProtection="1">
      <alignment horizontal="center" wrapText="1"/>
      <protection locked="0"/>
    </xf>
    <xf numFmtId="164" fontId="17" fillId="0" borderId="22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1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B6DF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>
      <selection activeCell="B40" sqref="B40"/>
    </sheetView>
  </sheetViews>
  <sheetFormatPr defaultColWidth="9.140625" defaultRowHeight="15"/>
  <cols>
    <col min="1" max="1" width="4.42578125" style="1" customWidth="1"/>
    <col min="2" max="2" width="38.5703125" style="1" customWidth="1"/>
    <col min="3" max="3" width="13.5703125" style="1" customWidth="1"/>
    <col min="4" max="4" width="11.5703125" style="1" customWidth="1"/>
    <col min="5" max="5" width="14.140625" style="1" customWidth="1"/>
    <col min="6" max="6" width="45.85546875" style="92" customWidth="1"/>
    <col min="7" max="7" width="18.42578125" style="1" customWidth="1"/>
    <col min="8" max="16384" width="9.140625" style="1"/>
  </cols>
  <sheetData>
    <row r="1" spans="1:6" ht="54" customHeight="1">
      <c r="B1" s="111" t="s">
        <v>103</v>
      </c>
      <c r="C1" s="111"/>
      <c r="D1" s="111"/>
      <c r="E1" s="111"/>
      <c r="F1" s="111"/>
    </row>
    <row r="2" spans="1:6" ht="24.75" customHeight="1">
      <c r="B2" s="109" t="s">
        <v>160</v>
      </c>
      <c r="C2" s="110"/>
      <c r="D2" s="110"/>
      <c r="E2" s="110"/>
    </row>
    <row r="3" spans="1:6" ht="14.25" customHeight="1">
      <c r="B3" s="108" t="s">
        <v>22</v>
      </c>
      <c r="C3" s="108"/>
      <c r="D3" s="108"/>
      <c r="E3" s="108"/>
    </row>
    <row r="4" spans="1:6" ht="18.75" customHeight="1">
      <c r="B4" s="120" t="s">
        <v>21</v>
      </c>
      <c r="C4" s="120"/>
      <c r="D4" s="120"/>
      <c r="E4" s="120"/>
    </row>
    <row r="6" spans="1:6" ht="15" customHeight="1">
      <c r="A6" s="118" t="s">
        <v>23</v>
      </c>
      <c r="B6" s="118" t="s">
        <v>1</v>
      </c>
      <c r="C6" s="118" t="s">
        <v>2</v>
      </c>
      <c r="D6" s="121" t="s">
        <v>9</v>
      </c>
      <c r="E6" s="121"/>
      <c r="F6" s="116" t="s">
        <v>24</v>
      </c>
    </row>
    <row r="7" spans="1:6" ht="27.75" customHeight="1" thickBot="1">
      <c r="A7" s="119"/>
      <c r="B7" s="119"/>
      <c r="C7" s="119"/>
      <c r="D7" s="8" t="s">
        <v>104</v>
      </c>
      <c r="E7" s="8" t="s">
        <v>105</v>
      </c>
      <c r="F7" s="117"/>
    </row>
    <row r="8" spans="1:6" ht="37.5" customHeight="1" thickBot="1">
      <c r="A8" s="17" t="s">
        <v>30</v>
      </c>
      <c r="B8" s="9" t="s">
        <v>161</v>
      </c>
      <c r="C8" s="10" t="s">
        <v>3</v>
      </c>
      <c r="D8" s="31">
        <v>424.9</v>
      </c>
      <c r="E8" s="31">
        <v>415.9</v>
      </c>
      <c r="F8" s="88" t="str">
        <f>IF(OR(D8&gt;800,E8&gt;800),"ОШИБКА: единицы измерения - тыс.чел"," ")</f>
        <v xml:space="preserve"> </v>
      </c>
    </row>
    <row r="9" spans="1:6" ht="60" customHeight="1">
      <c r="A9" s="17" t="s">
        <v>32</v>
      </c>
      <c r="B9" s="9" t="s">
        <v>10</v>
      </c>
      <c r="C9" s="10" t="s">
        <v>0</v>
      </c>
      <c r="D9" s="13">
        <f>D11+D12</f>
        <v>10095957.699999999</v>
      </c>
      <c r="E9" s="13">
        <f t="shared" ref="E9" si="0">E11+E12</f>
        <v>10950636.699999999</v>
      </c>
      <c r="F9" s="88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13.15" customHeight="1">
      <c r="A10" s="19"/>
      <c r="B10" s="3" t="s">
        <v>14</v>
      </c>
      <c r="C10" s="5"/>
      <c r="D10" s="6"/>
      <c r="E10" s="6"/>
      <c r="F10" s="89" t="str">
        <f>IF(OR(D9&gt;30000000,E9&gt;30000000),"ОШИБКА: в строках 1.3,1.4 единица измерения - тыс.руб","")</f>
        <v/>
      </c>
    </row>
    <row r="11" spans="1:6" ht="16.5" customHeight="1">
      <c r="A11" s="19" t="s">
        <v>34</v>
      </c>
      <c r="B11" s="2" t="s">
        <v>15</v>
      </c>
      <c r="C11" s="5" t="s">
        <v>0</v>
      </c>
      <c r="D11" s="32">
        <v>4302571</v>
      </c>
      <c r="E11" s="32">
        <v>5014740.5999999996</v>
      </c>
      <c r="F11" s="89"/>
    </row>
    <row r="12" spans="1:6" ht="15.75" customHeight="1" thickBot="1">
      <c r="A12" s="18" t="s">
        <v>36</v>
      </c>
      <c r="B12" s="11" t="s">
        <v>16</v>
      </c>
      <c r="C12" s="12" t="s">
        <v>0</v>
      </c>
      <c r="D12" s="33">
        <v>5793386.7000000002</v>
      </c>
      <c r="E12" s="33">
        <v>5935896.0999999996</v>
      </c>
      <c r="F12" s="93"/>
    </row>
    <row r="13" spans="1:6" ht="34.5" customHeight="1">
      <c r="A13" s="17" t="s">
        <v>37</v>
      </c>
      <c r="B13" s="9" t="s">
        <v>4</v>
      </c>
      <c r="C13" s="10" t="s">
        <v>0</v>
      </c>
      <c r="D13" s="13">
        <f>D15+D16</f>
        <v>10267941.4</v>
      </c>
      <c r="E13" s="13">
        <f t="shared" ref="E13" si="1">E15+E16</f>
        <v>11072188.5</v>
      </c>
      <c r="F13" s="88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10.15" customHeight="1">
      <c r="A14" s="19"/>
      <c r="B14" s="3" t="s">
        <v>19</v>
      </c>
      <c r="C14" s="5"/>
      <c r="D14" s="6"/>
      <c r="E14" s="6"/>
      <c r="F14" s="89" t="str">
        <f>IF(OR(D13&gt;31000000,E13&gt;31000000),"ОШИБКА: в строках 1.6,1.7 единица измерения - тыс.руб","")</f>
        <v/>
      </c>
    </row>
    <row r="15" spans="1:6">
      <c r="A15" s="19" t="s">
        <v>38</v>
      </c>
      <c r="B15" s="2" t="s">
        <v>17</v>
      </c>
      <c r="C15" s="5" t="s">
        <v>0</v>
      </c>
      <c r="D15" s="32">
        <v>5816760.5</v>
      </c>
      <c r="E15" s="32">
        <v>5958494.2999999998</v>
      </c>
      <c r="F15" s="89"/>
    </row>
    <row r="16" spans="1:6" ht="15.75" thickBot="1">
      <c r="A16" s="18" t="s">
        <v>39</v>
      </c>
      <c r="B16" s="11" t="s">
        <v>18</v>
      </c>
      <c r="C16" s="12" t="s">
        <v>0</v>
      </c>
      <c r="D16" s="33">
        <v>4451180.9000000004</v>
      </c>
      <c r="E16" s="33">
        <v>5113694.2</v>
      </c>
      <c r="F16" s="93"/>
    </row>
    <row r="17" spans="1:8" ht="39" customHeight="1">
      <c r="A17" s="20" t="s">
        <v>42</v>
      </c>
      <c r="B17" s="9" t="s">
        <v>5</v>
      </c>
      <c r="C17" s="10" t="s">
        <v>0</v>
      </c>
      <c r="D17" s="13">
        <f>D9-D13</f>
        <v>-171983.70000000112</v>
      </c>
      <c r="E17" s="13">
        <f t="shared" ref="E17" si="2">E9-E13</f>
        <v>-121551.80000000075</v>
      </c>
      <c r="F17" s="88"/>
    </row>
    <row r="18" spans="1:8" ht="51" customHeight="1">
      <c r="A18" s="21" t="s">
        <v>43</v>
      </c>
      <c r="B18" s="2" t="s">
        <v>6</v>
      </c>
      <c r="C18" s="5" t="s">
        <v>0</v>
      </c>
      <c r="D18" s="6">
        <f>D20+D21+D22+D23+D24</f>
        <v>171983.7</v>
      </c>
      <c r="E18" s="6">
        <f>E20+E21+E22+E23+E24</f>
        <v>121551.79999999997</v>
      </c>
      <c r="F18" s="89" t="str">
        <f>IF(ROUND((D17+E17+D18+E18),1)&lt;&gt;0,"ОШИБКА: непокрытый дефицит (профицит)","")</f>
        <v/>
      </c>
      <c r="H18" s="7"/>
    </row>
    <row r="19" spans="1:8" ht="15.75" thickBot="1">
      <c r="A19" s="36"/>
      <c r="B19" s="58" t="s">
        <v>20</v>
      </c>
      <c r="C19" s="37"/>
      <c r="D19" s="61"/>
      <c r="E19" s="61"/>
      <c r="F19" s="94"/>
    </row>
    <row r="20" spans="1:8" ht="38.25" customHeight="1">
      <c r="A20" s="20" t="s">
        <v>44</v>
      </c>
      <c r="B20" s="9" t="s">
        <v>7</v>
      </c>
      <c r="C20" s="10" t="s">
        <v>0</v>
      </c>
      <c r="D20" s="57">
        <v>268040</v>
      </c>
      <c r="E20" s="57">
        <v>-543333.5</v>
      </c>
      <c r="F20" s="88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>
      <c r="A21" s="21" t="s">
        <v>45</v>
      </c>
      <c r="B21" s="2" t="s">
        <v>106</v>
      </c>
      <c r="C21" s="56" t="s">
        <v>0</v>
      </c>
      <c r="D21" s="60">
        <v>0</v>
      </c>
      <c r="E21" s="60">
        <v>540194.1</v>
      </c>
      <c r="F21" s="89"/>
    </row>
    <row r="22" spans="1:8" ht="42.6" customHeight="1">
      <c r="A22" s="21" t="s">
        <v>46</v>
      </c>
      <c r="B22" s="2" t="s">
        <v>13</v>
      </c>
      <c r="C22" s="56" t="s">
        <v>0</v>
      </c>
      <c r="D22" s="32">
        <v>0</v>
      </c>
      <c r="E22" s="32">
        <v>41041</v>
      </c>
      <c r="F22" s="89"/>
    </row>
    <row r="23" spans="1:8">
      <c r="A23" s="21" t="s">
        <v>47</v>
      </c>
      <c r="B23" s="2" t="s">
        <v>12</v>
      </c>
      <c r="C23" s="56" t="s">
        <v>0</v>
      </c>
      <c r="D23" s="32">
        <v>0</v>
      </c>
      <c r="E23" s="32">
        <v>0</v>
      </c>
      <c r="F23" s="89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7.45" customHeight="1" thickBot="1">
      <c r="A24" s="22" t="s">
        <v>48</v>
      </c>
      <c r="B24" s="23" t="s">
        <v>8</v>
      </c>
      <c r="C24" s="12" t="s">
        <v>0</v>
      </c>
      <c r="D24" s="33">
        <v>-96056.3</v>
      </c>
      <c r="E24" s="33">
        <v>83650.2</v>
      </c>
      <c r="F24" s="95"/>
    </row>
    <row r="25" spans="1:8" ht="55.5" customHeight="1">
      <c r="A25" s="39" t="s">
        <v>49</v>
      </c>
      <c r="B25" s="40" t="s">
        <v>11</v>
      </c>
      <c r="C25" s="41" t="s">
        <v>0</v>
      </c>
      <c r="D25" s="59">
        <v>3211850.6</v>
      </c>
      <c r="E25" s="59">
        <v>3208711.2</v>
      </c>
      <c r="F25" s="90" t="str">
        <f>IF(OR(D25&lt;(D27+D28+D29),E25&lt;(E27+E28+E29)),"ОШИБКА: строка 1.15 не может быть меньше суммы строк 1.16-1.18","")</f>
        <v/>
      </c>
    </row>
    <row r="26" spans="1:8" ht="31.5" customHeight="1">
      <c r="A26" s="21"/>
      <c r="B26" s="3" t="s">
        <v>20</v>
      </c>
      <c r="C26" s="35"/>
      <c r="D26" s="32"/>
      <c r="E26" s="32"/>
      <c r="F26" s="89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>
      <c r="A27" s="21" t="s">
        <v>50</v>
      </c>
      <c r="B27" s="3" t="s">
        <v>25</v>
      </c>
      <c r="C27" s="4" t="s">
        <v>0</v>
      </c>
      <c r="D27" s="32">
        <v>0</v>
      </c>
      <c r="E27" s="32">
        <v>540194.1</v>
      </c>
      <c r="F27" s="89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>
      <c r="A28" s="21" t="s">
        <v>51</v>
      </c>
      <c r="B28" s="3" t="s">
        <v>26</v>
      </c>
      <c r="C28" s="4" t="s">
        <v>0</v>
      </c>
      <c r="D28" s="59">
        <v>3211850.6</v>
      </c>
      <c r="E28" s="32">
        <v>2668517.1</v>
      </c>
      <c r="F28" s="89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>
      <c r="A29" s="36" t="s">
        <v>52</v>
      </c>
      <c r="B29" s="58" t="s">
        <v>64</v>
      </c>
      <c r="C29" s="62" t="s">
        <v>0</v>
      </c>
      <c r="D29" s="38">
        <v>0</v>
      </c>
      <c r="E29" s="38">
        <v>0</v>
      </c>
      <c r="F29" s="94" t="str">
        <f>IF(((D29-TRUNC(D29,1))+(E29-TRUNC(E29,1)))&gt;0,"ОШИБКА: в строке 1.18 точность должна быть - один знак после запятой","")</f>
        <v/>
      </c>
    </row>
    <row r="30" spans="1:8" ht="75">
      <c r="A30" s="20" t="s">
        <v>53</v>
      </c>
      <c r="B30" s="9" t="s">
        <v>143</v>
      </c>
      <c r="C30" s="63" t="s">
        <v>111</v>
      </c>
      <c r="D30" s="112" t="s">
        <v>154</v>
      </c>
      <c r="E30" s="113"/>
      <c r="F30" s="88"/>
    </row>
    <row r="31" spans="1:8" ht="64.900000000000006" customHeight="1" thickBot="1">
      <c r="A31" s="22" t="s">
        <v>54</v>
      </c>
      <c r="B31" s="11" t="s">
        <v>144</v>
      </c>
      <c r="C31" s="64"/>
      <c r="D31" s="114" t="s">
        <v>155</v>
      </c>
      <c r="E31" s="115"/>
      <c r="F31" s="96" t="s">
        <v>112</v>
      </c>
    </row>
    <row r="33" spans="2:2">
      <c r="B33" s="1" t="s">
        <v>162</v>
      </c>
    </row>
  </sheetData>
  <mergeCells count="11">
    <mergeCell ref="A6:A7"/>
    <mergeCell ref="B4:E4"/>
    <mergeCell ref="B6:B7"/>
    <mergeCell ref="C6:C7"/>
    <mergeCell ref="D6:E6"/>
    <mergeCell ref="B3:E3"/>
    <mergeCell ref="B2:E2"/>
    <mergeCell ref="B1:F1"/>
    <mergeCell ref="D30:E30"/>
    <mergeCell ref="D31:E31"/>
    <mergeCell ref="F6:F7"/>
  </mergeCells>
  <pageMargins left="0.39370078740157483" right="0.39370078740157483" top="0.42" bottom="0.35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opLeftCell="A31" zoomScaleNormal="100" workbookViewId="0">
      <selection activeCell="B41" sqref="B41"/>
    </sheetView>
  </sheetViews>
  <sheetFormatPr defaultColWidth="9.140625" defaultRowHeight="18.75"/>
  <cols>
    <col min="1" max="1" width="9" style="54" customWidth="1"/>
    <col min="2" max="2" width="79.42578125" style="46" customWidth="1"/>
    <col min="3" max="3" width="11.5703125" style="49" customWidth="1"/>
    <col min="4" max="4" width="8.85546875" style="55" customWidth="1"/>
    <col min="5" max="5" width="9.7109375" style="55" customWidth="1"/>
    <col min="6" max="16384" width="9.140625" style="46"/>
  </cols>
  <sheetData>
    <row r="1" spans="1:6" ht="17.25" customHeight="1">
      <c r="A1" s="122" t="s">
        <v>114</v>
      </c>
      <c r="B1" s="122"/>
      <c r="C1" s="122"/>
      <c r="D1" s="122"/>
      <c r="E1" s="101"/>
      <c r="F1" s="65"/>
    </row>
    <row r="2" spans="1:6" ht="7.5" hidden="1" customHeight="1">
      <c r="A2" s="123"/>
      <c r="B2" s="123"/>
      <c r="C2" s="123"/>
      <c r="D2" s="123"/>
      <c r="E2" s="123"/>
    </row>
    <row r="3" spans="1:6" ht="27" customHeight="1">
      <c r="A3" s="124" t="s">
        <v>23</v>
      </c>
      <c r="B3" s="125" t="s">
        <v>1</v>
      </c>
      <c r="C3" s="126" t="s">
        <v>115</v>
      </c>
      <c r="D3" s="127" t="s">
        <v>65</v>
      </c>
      <c r="E3" s="128"/>
    </row>
    <row r="4" spans="1:6" s="55" customFormat="1" ht="21" customHeight="1">
      <c r="A4" s="124"/>
      <c r="B4" s="125"/>
      <c r="C4" s="126"/>
      <c r="D4" s="66" t="s">
        <v>116</v>
      </c>
      <c r="E4" s="66" t="s">
        <v>105</v>
      </c>
    </row>
    <row r="5" spans="1:6" s="55" customFormat="1" ht="17.25" customHeight="1">
      <c r="A5" s="67" t="s">
        <v>66</v>
      </c>
      <c r="B5" s="68" t="s">
        <v>67</v>
      </c>
      <c r="C5" s="69"/>
      <c r="D5" s="70"/>
      <c r="E5" s="70"/>
    </row>
    <row r="6" spans="1:6">
      <c r="A6" s="71" t="s">
        <v>68</v>
      </c>
      <c r="B6" s="72" t="s">
        <v>117</v>
      </c>
      <c r="C6" s="73" t="s">
        <v>0</v>
      </c>
      <c r="D6" s="74">
        <f>D7+D16+D21</f>
        <v>11095957.699999999</v>
      </c>
      <c r="E6" s="74">
        <f>E7+E16+E21</f>
        <v>10950637.1</v>
      </c>
    </row>
    <row r="7" spans="1:6">
      <c r="A7" s="71" t="s">
        <v>69</v>
      </c>
      <c r="B7" s="72" t="s">
        <v>70</v>
      </c>
      <c r="C7" s="73" t="s">
        <v>0</v>
      </c>
      <c r="D7" s="75">
        <v>4130979</v>
      </c>
      <c r="E7" s="75">
        <v>3607214</v>
      </c>
    </row>
    <row r="8" spans="1:6" ht="13.5" customHeight="1">
      <c r="A8" s="71"/>
      <c r="B8" s="76" t="s">
        <v>20</v>
      </c>
      <c r="C8" s="73"/>
      <c r="D8" s="75"/>
      <c r="E8" s="75"/>
    </row>
    <row r="9" spans="1:6" ht="21.75" customHeight="1">
      <c r="A9" s="77" t="s">
        <v>71</v>
      </c>
      <c r="B9" s="76" t="s">
        <v>101</v>
      </c>
      <c r="C9" s="78" t="s">
        <v>0</v>
      </c>
      <c r="D9" s="75">
        <v>1925095</v>
      </c>
      <c r="E9" s="75">
        <v>2297474</v>
      </c>
    </row>
    <row r="10" spans="1:6">
      <c r="A10" s="77" t="s">
        <v>72</v>
      </c>
      <c r="B10" s="76" t="s">
        <v>118</v>
      </c>
      <c r="C10" s="78" t="s">
        <v>0</v>
      </c>
      <c r="D10" s="79">
        <v>429987</v>
      </c>
      <c r="E10" s="79">
        <v>490099</v>
      </c>
    </row>
    <row r="11" spans="1:6" ht="30" customHeight="1">
      <c r="A11" s="77"/>
      <c r="B11" s="76" t="s">
        <v>119</v>
      </c>
      <c r="C11" s="78" t="s">
        <v>0</v>
      </c>
      <c r="D11" s="79">
        <v>110351</v>
      </c>
      <c r="E11" s="79">
        <v>107034</v>
      </c>
    </row>
    <row r="12" spans="1:6">
      <c r="A12" s="77" t="s">
        <v>73</v>
      </c>
      <c r="B12" s="76" t="s">
        <v>74</v>
      </c>
      <c r="C12" s="78" t="s">
        <v>0</v>
      </c>
      <c r="D12" s="79">
        <v>180590</v>
      </c>
      <c r="E12" s="79">
        <v>204208</v>
      </c>
    </row>
    <row r="13" spans="1:6">
      <c r="A13" s="77" t="s">
        <v>75</v>
      </c>
      <c r="B13" s="76" t="s">
        <v>76</v>
      </c>
      <c r="C13" s="78" t="s">
        <v>0</v>
      </c>
      <c r="D13" s="79">
        <v>499664</v>
      </c>
      <c r="E13" s="79">
        <v>514713</v>
      </c>
    </row>
    <row r="14" spans="1:6" ht="24" customHeight="1">
      <c r="A14" s="71" t="s">
        <v>77</v>
      </c>
      <c r="B14" s="72" t="s">
        <v>120</v>
      </c>
      <c r="C14" s="73" t="s">
        <v>102</v>
      </c>
      <c r="D14" s="79">
        <v>249013</v>
      </c>
      <c r="E14" s="79">
        <v>384700</v>
      </c>
    </row>
    <row r="15" spans="1:6" ht="44.25" customHeight="1">
      <c r="A15" s="71"/>
      <c r="B15" s="80" t="s">
        <v>159</v>
      </c>
      <c r="C15" s="78" t="s">
        <v>0</v>
      </c>
      <c r="D15" s="79">
        <v>249013</v>
      </c>
      <c r="E15" s="79">
        <v>384700</v>
      </c>
    </row>
    <row r="16" spans="1:6">
      <c r="A16" s="71" t="s">
        <v>82</v>
      </c>
      <c r="B16" s="72" t="s">
        <v>78</v>
      </c>
      <c r="C16" s="73" t="s">
        <v>0</v>
      </c>
      <c r="D16" s="75">
        <v>1171592</v>
      </c>
      <c r="E16" s="75">
        <v>1407527</v>
      </c>
    </row>
    <row r="17" spans="1:5" ht="12.75" customHeight="1">
      <c r="A17" s="71"/>
      <c r="B17" s="81" t="s">
        <v>20</v>
      </c>
      <c r="C17" s="73"/>
      <c r="D17" s="75"/>
      <c r="E17" s="75"/>
    </row>
    <row r="18" spans="1:5" ht="30.75" customHeight="1">
      <c r="A18" s="77" t="s">
        <v>121</v>
      </c>
      <c r="B18" s="80" t="s">
        <v>79</v>
      </c>
      <c r="C18" s="78" t="s">
        <v>0</v>
      </c>
      <c r="D18" s="79">
        <v>735346</v>
      </c>
      <c r="E18" s="79">
        <v>740240</v>
      </c>
    </row>
    <row r="19" spans="1:5" ht="43.5" customHeight="1">
      <c r="A19" s="71"/>
      <c r="B19" s="80" t="s">
        <v>80</v>
      </c>
      <c r="C19" s="78" t="s">
        <v>0</v>
      </c>
      <c r="D19" s="79">
        <v>391975</v>
      </c>
      <c r="E19" s="79">
        <v>391584</v>
      </c>
    </row>
    <row r="20" spans="1:5" ht="21" customHeight="1">
      <c r="A20" s="77" t="s">
        <v>122</v>
      </c>
      <c r="B20" s="80" t="s">
        <v>81</v>
      </c>
      <c r="C20" s="78" t="s">
        <v>0</v>
      </c>
      <c r="D20" s="79">
        <v>258700</v>
      </c>
      <c r="E20" s="79">
        <v>329119</v>
      </c>
    </row>
    <row r="21" spans="1:5" ht="30">
      <c r="A21" s="71" t="s">
        <v>83</v>
      </c>
      <c r="B21" s="82" t="s">
        <v>123</v>
      </c>
      <c r="C21" s="73" t="s">
        <v>0</v>
      </c>
      <c r="D21" s="74">
        <f>D23+D25+D26+D27</f>
        <v>5793386.7000000002</v>
      </c>
      <c r="E21" s="74">
        <f>E23+E25+E26+E27</f>
        <v>5935896.0999999996</v>
      </c>
    </row>
    <row r="22" spans="1:5" ht="14.25" customHeight="1">
      <c r="A22" s="71"/>
      <c r="B22" s="83" t="s">
        <v>14</v>
      </c>
      <c r="C22" s="73"/>
      <c r="D22" s="75"/>
      <c r="E22" s="75"/>
    </row>
    <row r="23" spans="1:5" ht="15.75" customHeight="1">
      <c r="A23" s="77" t="s">
        <v>124</v>
      </c>
      <c r="B23" s="76" t="s">
        <v>125</v>
      </c>
      <c r="C23" s="78" t="s">
        <v>0</v>
      </c>
      <c r="D23" s="75">
        <v>5825625.9000000004</v>
      </c>
      <c r="E23" s="75">
        <v>5962772.7000000002</v>
      </c>
    </row>
    <row r="24" spans="1:5" ht="15.75" customHeight="1">
      <c r="A24" s="77"/>
      <c r="B24" s="81" t="s">
        <v>126</v>
      </c>
      <c r="C24" s="78" t="s">
        <v>0</v>
      </c>
      <c r="D24" s="75">
        <v>3306962.1</v>
      </c>
      <c r="E24" s="75">
        <v>3608934.6</v>
      </c>
    </row>
    <row r="25" spans="1:5" ht="18.75" customHeight="1">
      <c r="A25" s="77" t="s">
        <v>127</v>
      </c>
      <c r="B25" s="76" t="s">
        <v>128</v>
      </c>
      <c r="C25" s="78" t="s">
        <v>0</v>
      </c>
      <c r="D25" s="79">
        <v>0</v>
      </c>
      <c r="E25" s="79">
        <v>0.7</v>
      </c>
    </row>
    <row r="26" spans="1:5" ht="28.5" customHeight="1">
      <c r="A26" s="77" t="s">
        <v>129</v>
      </c>
      <c r="B26" s="76" t="s">
        <v>130</v>
      </c>
      <c r="C26" s="78" t="s">
        <v>0</v>
      </c>
      <c r="D26" s="79">
        <v>-34953.199999999997</v>
      </c>
      <c r="E26" s="79">
        <v>405.6</v>
      </c>
    </row>
    <row r="27" spans="1:5" ht="30.75" customHeight="1">
      <c r="A27" s="77" t="s">
        <v>131</v>
      </c>
      <c r="B27" s="76" t="s">
        <v>132</v>
      </c>
      <c r="C27" s="78" t="s">
        <v>0</v>
      </c>
      <c r="D27" s="79">
        <v>2714</v>
      </c>
      <c r="E27" s="79">
        <v>-27282.9</v>
      </c>
    </row>
    <row r="28" spans="1:5" ht="32.25" customHeight="1">
      <c r="A28" s="71" t="s">
        <v>85</v>
      </c>
      <c r="B28" s="84" t="s">
        <v>133</v>
      </c>
      <c r="C28" s="73" t="s">
        <v>0</v>
      </c>
      <c r="D28" s="103">
        <v>209768</v>
      </c>
      <c r="E28" s="103">
        <v>227974</v>
      </c>
    </row>
    <row r="29" spans="1:5" ht="21" customHeight="1">
      <c r="A29" s="77"/>
      <c r="B29" s="76" t="s">
        <v>84</v>
      </c>
      <c r="C29" s="78" t="s">
        <v>0</v>
      </c>
      <c r="D29" s="104">
        <v>11144</v>
      </c>
      <c r="E29" s="104">
        <v>16762</v>
      </c>
    </row>
    <row r="30" spans="1:5" ht="33.75" customHeight="1">
      <c r="A30" s="71" t="s">
        <v>86</v>
      </c>
      <c r="B30" s="84" t="s">
        <v>87</v>
      </c>
      <c r="C30" s="73" t="s">
        <v>0</v>
      </c>
      <c r="D30" s="103">
        <v>880</v>
      </c>
      <c r="E30" s="103">
        <v>2861</v>
      </c>
    </row>
    <row r="31" spans="1:5" s="85" customFormat="1" ht="31.5" customHeight="1">
      <c r="A31" s="71" t="s">
        <v>88</v>
      </c>
      <c r="B31" s="84" t="s">
        <v>134</v>
      </c>
      <c r="C31" s="73" t="s">
        <v>0</v>
      </c>
      <c r="D31" s="102">
        <v>816975</v>
      </c>
      <c r="E31" s="102">
        <v>1003897</v>
      </c>
    </row>
    <row r="32" spans="1:5">
      <c r="A32" s="77"/>
      <c r="B32" s="76" t="s">
        <v>89</v>
      </c>
      <c r="C32" s="78" t="s">
        <v>0</v>
      </c>
      <c r="D32" s="107">
        <v>174167</v>
      </c>
      <c r="E32" s="107">
        <v>111801</v>
      </c>
    </row>
    <row r="33" spans="1:7" ht="33.75" customHeight="1">
      <c r="A33" s="71" t="s">
        <v>90</v>
      </c>
      <c r="B33" s="72" t="s">
        <v>92</v>
      </c>
      <c r="C33" s="73" t="s">
        <v>0</v>
      </c>
      <c r="D33" s="75">
        <v>223404</v>
      </c>
      <c r="E33" s="75">
        <v>361186</v>
      </c>
    </row>
    <row r="34" spans="1:7" ht="44.25" customHeight="1">
      <c r="A34" s="71" t="s">
        <v>91</v>
      </c>
      <c r="B34" s="72" t="s">
        <v>135</v>
      </c>
      <c r="C34" s="73" t="s">
        <v>0</v>
      </c>
      <c r="D34" s="75">
        <v>84736</v>
      </c>
      <c r="E34" s="75">
        <v>90723</v>
      </c>
    </row>
    <row r="35" spans="1:7" ht="34.5" customHeight="1">
      <c r="A35" s="71" t="s">
        <v>93</v>
      </c>
      <c r="B35" s="72" t="s">
        <v>136</v>
      </c>
      <c r="C35" s="73" t="s">
        <v>0</v>
      </c>
      <c r="D35" s="74">
        <f>D36+D37</f>
        <v>129225</v>
      </c>
      <c r="E35" s="74">
        <f>E36+E37</f>
        <v>134323</v>
      </c>
    </row>
    <row r="36" spans="1:7" s="47" customFormat="1" ht="18" customHeight="1">
      <c r="A36" s="77" t="s">
        <v>137</v>
      </c>
      <c r="B36" s="76" t="s">
        <v>96</v>
      </c>
      <c r="C36" s="78" t="s">
        <v>0</v>
      </c>
      <c r="D36" s="79">
        <v>74542</v>
      </c>
      <c r="E36" s="79">
        <v>82363</v>
      </c>
    </row>
    <row r="37" spans="1:7" s="47" customFormat="1">
      <c r="A37" s="77" t="s">
        <v>138</v>
      </c>
      <c r="B37" s="76" t="s">
        <v>97</v>
      </c>
      <c r="C37" s="78" t="s">
        <v>0</v>
      </c>
      <c r="D37" s="79">
        <v>54683</v>
      </c>
      <c r="E37" s="79">
        <v>51960</v>
      </c>
    </row>
    <row r="38" spans="1:7" s="47" customFormat="1" ht="45">
      <c r="A38" s="86" t="s">
        <v>94</v>
      </c>
      <c r="B38" s="72" t="s">
        <v>139</v>
      </c>
      <c r="C38" s="73" t="s">
        <v>0</v>
      </c>
      <c r="D38" s="74">
        <f>D39+D40</f>
        <v>92008</v>
      </c>
      <c r="E38" s="74">
        <f>E39+E40</f>
        <v>98905</v>
      </c>
    </row>
    <row r="39" spans="1:7" s="47" customFormat="1">
      <c r="A39" s="77" t="s">
        <v>140</v>
      </c>
      <c r="B39" s="76" t="s">
        <v>96</v>
      </c>
      <c r="C39" s="78" t="s">
        <v>0</v>
      </c>
      <c r="D39" s="79">
        <v>24</v>
      </c>
      <c r="E39" s="79"/>
    </row>
    <row r="40" spans="1:7" s="47" customFormat="1">
      <c r="A40" s="77" t="s">
        <v>141</v>
      </c>
      <c r="B40" s="76" t="s">
        <v>97</v>
      </c>
      <c r="C40" s="78" t="s">
        <v>0</v>
      </c>
      <c r="D40" s="79">
        <v>91984</v>
      </c>
      <c r="E40" s="79">
        <v>98905</v>
      </c>
    </row>
    <row r="41" spans="1:7" ht="47.25" customHeight="1">
      <c r="A41" s="71" t="s">
        <v>95</v>
      </c>
      <c r="B41" s="72" t="s">
        <v>142</v>
      </c>
      <c r="C41" s="73" t="s">
        <v>0</v>
      </c>
      <c r="D41" s="106">
        <v>297599</v>
      </c>
      <c r="E41" s="106">
        <v>317128</v>
      </c>
    </row>
    <row r="42" spans="1:7">
      <c r="A42" s="71" t="s">
        <v>98</v>
      </c>
      <c r="B42" s="72" t="s">
        <v>99</v>
      </c>
      <c r="C42" s="73" t="s">
        <v>100</v>
      </c>
      <c r="D42" s="79">
        <v>152200</v>
      </c>
      <c r="E42" s="79">
        <v>152200</v>
      </c>
      <c r="F42" s="97" t="s">
        <v>156</v>
      </c>
      <c r="G42" s="49">
        <v>152.19999999999999</v>
      </c>
    </row>
    <row r="43" spans="1:7">
      <c r="A43" s="48"/>
    </row>
    <row r="44" spans="1:7">
      <c r="A44" s="48"/>
    </row>
    <row r="45" spans="1:7">
      <c r="A45" s="48"/>
    </row>
    <row r="46" spans="1:7">
      <c r="A46" s="50"/>
      <c r="B46" s="51"/>
      <c r="C46" s="52"/>
      <c r="D46" s="105"/>
    </row>
    <row r="47" spans="1:7">
      <c r="A47" s="53"/>
      <c r="B47" s="51"/>
    </row>
  </sheetData>
  <mergeCells count="6"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H23" sqref="H23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style="91" customWidth="1"/>
    <col min="9" max="9" width="15.5703125" customWidth="1"/>
  </cols>
  <sheetData>
    <row r="1" spans="1:9" ht="18.75">
      <c r="B1" s="129" t="s">
        <v>55</v>
      </c>
      <c r="C1" s="129"/>
      <c r="D1" s="129"/>
      <c r="E1" s="129"/>
      <c r="F1" s="129"/>
      <c r="G1" s="129"/>
      <c r="H1" s="129"/>
    </row>
    <row r="2" spans="1:9" ht="15" customHeight="1">
      <c r="A2" s="118" t="s">
        <v>23</v>
      </c>
      <c r="B2" s="118" t="s">
        <v>1</v>
      </c>
      <c r="C2" s="118" t="s">
        <v>2</v>
      </c>
      <c r="D2" s="130" t="s">
        <v>9</v>
      </c>
      <c r="E2" s="131"/>
      <c r="F2" s="131"/>
      <c r="G2" s="132"/>
      <c r="H2" s="116" t="s">
        <v>24</v>
      </c>
    </row>
    <row r="3" spans="1:9">
      <c r="A3" s="118"/>
      <c r="B3" s="118"/>
      <c r="C3" s="118"/>
      <c r="D3" s="130" t="s">
        <v>107</v>
      </c>
      <c r="E3" s="132"/>
      <c r="F3" s="130" t="s">
        <v>108</v>
      </c>
      <c r="G3" s="132"/>
      <c r="H3" s="116"/>
    </row>
    <row r="4" spans="1:9" ht="45.75" thickBot="1">
      <c r="A4" s="119"/>
      <c r="B4" s="119"/>
      <c r="C4" s="119"/>
      <c r="D4" s="14" t="s">
        <v>27</v>
      </c>
      <c r="E4" s="14" t="s">
        <v>17</v>
      </c>
      <c r="F4" s="14" t="s">
        <v>27</v>
      </c>
      <c r="G4" s="14" t="s">
        <v>17</v>
      </c>
      <c r="H4" s="117"/>
    </row>
    <row r="5" spans="1:9" ht="48.75" customHeight="1">
      <c r="A5" s="25"/>
      <c r="B5" s="26" t="s">
        <v>28</v>
      </c>
      <c r="C5" s="27"/>
      <c r="D5" s="28" t="s">
        <v>31</v>
      </c>
      <c r="E5" s="28" t="s">
        <v>31</v>
      </c>
      <c r="F5" s="28" t="s">
        <v>31</v>
      </c>
      <c r="G5" s="28" t="s">
        <v>31</v>
      </c>
      <c r="H5" s="88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9">
      <c r="A6" s="29" t="s">
        <v>56</v>
      </c>
      <c r="B6" s="15" t="s">
        <v>29</v>
      </c>
      <c r="C6" s="16" t="s">
        <v>0</v>
      </c>
      <c r="D6" s="34">
        <v>127791.1</v>
      </c>
      <c r="E6" s="34">
        <v>0</v>
      </c>
      <c r="F6" s="34">
        <v>141504.4</v>
      </c>
      <c r="G6" s="34">
        <v>0</v>
      </c>
      <c r="H6" s="89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9" ht="30">
      <c r="A7" s="29" t="s">
        <v>57</v>
      </c>
      <c r="B7" s="15" t="s">
        <v>33</v>
      </c>
      <c r="C7" s="16" t="s">
        <v>0</v>
      </c>
      <c r="D7" s="34">
        <v>898083.6</v>
      </c>
      <c r="E7" s="34">
        <v>1427189.6</v>
      </c>
      <c r="F7" s="34">
        <v>949852.2</v>
      </c>
      <c r="G7" s="34">
        <v>1144918.6000000001</v>
      </c>
      <c r="H7" s="30"/>
    </row>
    <row r="8" spans="1:9" ht="28.5" customHeight="1">
      <c r="A8" s="29" t="s">
        <v>58</v>
      </c>
      <c r="B8" s="15" t="s">
        <v>35</v>
      </c>
      <c r="C8" s="16" t="s">
        <v>0</v>
      </c>
      <c r="D8" s="34">
        <v>67470</v>
      </c>
      <c r="E8" s="34">
        <v>0</v>
      </c>
      <c r="F8" s="34">
        <v>66745.399999999994</v>
      </c>
      <c r="G8" s="34">
        <v>0</v>
      </c>
      <c r="H8" s="89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9">
      <c r="A9" s="29" t="s">
        <v>59</v>
      </c>
      <c r="B9" s="15" t="s">
        <v>40</v>
      </c>
      <c r="C9" s="16" t="s">
        <v>0</v>
      </c>
      <c r="D9" s="34">
        <v>320536.7</v>
      </c>
      <c r="E9" s="34">
        <v>99752.2</v>
      </c>
      <c r="F9" s="34">
        <v>434364.7</v>
      </c>
      <c r="G9" s="34">
        <v>90278.2</v>
      </c>
      <c r="H9" s="30"/>
    </row>
    <row r="10" spans="1:9" ht="27.75" customHeight="1">
      <c r="A10" s="29" t="s">
        <v>60</v>
      </c>
      <c r="B10" s="15" t="s">
        <v>41</v>
      </c>
      <c r="C10" s="16" t="s">
        <v>0</v>
      </c>
      <c r="D10" s="34">
        <v>784918.3</v>
      </c>
      <c r="E10" s="34">
        <v>1218705.8</v>
      </c>
      <c r="F10" s="34">
        <v>1035303.6</v>
      </c>
      <c r="G10" s="34">
        <v>1312687</v>
      </c>
      <c r="H10" s="89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9">
      <c r="A11" s="29" t="s">
        <v>61</v>
      </c>
      <c r="B11" s="15" t="s">
        <v>110</v>
      </c>
      <c r="C11" s="16" t="s">
        <v>0</v>
      </c>
      <c r="D11" s="34">
        <v>386040.6</v>
      </c>
      <c r="E11" s="34">
        <v>2372724.7000000002</v>
      </c>
      <c r="F11" s="34">
        <v>420856.2</v>
      </c>
      <c r="G11" s="34">
        <v>2646159.1</v>
      </c>
      <c r="H11" s="30"/>
    </row>
    <row r="12" spans="1:9" ht="30">
      <c r="A12" s="29" t="s">
        <v>62</v>
      </c>
      <c r="B12" s="24" t="s">
        <v>109</v>
      </c>
      <c r="C12" s="16" t="s">
        <v>0</v>
      </c>
      <c r="D12" s="34">
        <v>149616.4</v>
      </c>
      <c r="E12" s="34">
        <v>41163.599999999999</v>
      </c>
      <c r="F12" s="34">
        <v>155181</v>
      </c>
      <c r="G12" s="34">
        <v>56227.8</v>
      </c>
      <c r="H12" s="89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9" ht="30">
      <c r="A13" s="42" t="s">
        <v>63</v>
      </c>
      <c r="B13" s="43" t="s">
        <v>113</v>
      </c>
      <c r="C13" s="44" t="s">
        <v>0</v>
      </c>
      <c r="D13" s="100">
        <v>8530.7000000000007</v>
      </c>
      <c r="E13" s="100">
        <v>61677.9</v>
      </c>
      <c r="F13" s="100">
        <v>1615.8</v>
      </c>
      <c r="G13" s="100">
        <v>0</v>
      </c>
      <c r="H13" s="90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9" ht="61.15" customHeight="1">
      <c r="A14" s="42" t="s">
        <v>145</v>
      </c>
      <c r="B14" s="43" t="s">
        <v>150</v>
      </c>
      <c r="C14" s="44" t="s">
        <v>0</v>
      </c>
      <c r="D14" s="45">
        <v>75592</v>
      </c>
      <c r="E14" s="87" t="s">
        <v>31</v>
      </c>
      <c r="F14" s="45">
        <v>78790.3</v>
      </c>
      <c r="G14" s="87" t="s">
        <v>31</v>
      </c>
      <c r="H14" s="98" t="s">
        <v>158</v>
      </c>
      <c r="I14" s="99"/>
    </row>
    <row r="15" spans="1:9" ht="35.450000000000003" customHeight="1">
      <c r="A15" s="42" t="s">
        <v>146</v>
      </c>
      <c r="B15" s="43" t="s">
        <v>147</v>
      </c>
      <c r="C15" s="44" t="s">
        <v>0</v>
      </c>
      <c r="D15" s="45">
        <v>114828.2</v>
      </c>
      <c r="E15" s="45">
        <v>676880.2</v>
      </c>
      <c r="F15" s="45">
        <v>218011.8</v>
      </c>
      <c r="G15" s="45">
        <v>753756.1</v>
      </c>
      <c r="H15" s="98" t="s">
        <v>157</v>
      </c>
    </row>
    <row r="16" spans="1:9" ht="30">
      <c r="A16" s="42" t="s">
        <v>148</v>
      </c>
      <c r="B16" s="43" t="s">
        <v>151</v>
      </c>
      <c r="C16" s="44" t="s">
        <v>153</v>
      </c>
      <c r="D16" s="45">
        <v>638</v>
      </c>
      <c r="E16" s="45">
        <v>6</v>
      </c>
      <c r="F16" s="45">
        <v>642</v>
      </c>
      <c r="G16" s="45">
        <v>6</v>
      </c>
      <c r="H16" s="90"/>
    </row>
    <row r="17" spans="1:8" ht="30">
      <c r="A17" s="42" t="s">
        <v>149</v>
      </c>
      <c r="B17" s="43" t="s">
        <v>152</v>
      </c>
      <c r="C17" s="44" t="s">
        <v>153</v>
      </c>
      <c r="D17" s="45">
        <v>327.5</v>
      </c>
      <c r="E17" s="45">
        <v>0</v>
      </c>
      <c r="F17" s="45">
        <v>336.5</v>
      </c>
      <c r="G17" s="45">
        <v>0</v>
      </c>
      <c r="H17" s="90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fin_obitockaya</cp:lastModifiedBy>
  <cp:lastPrinted>2023-05-30T13:13:42Z</cp:lastPrinted>
  <dcterms:created xsi:type="dcterms:W3CDTF">2016-06-17T07:08:43Z</dcterms:created>
  <dcterms:modified xsi:type="dcterms:W3CDTF">2023-05-30T13:14:42Z</dcterms:modified>
</cp:coreProperties>
</file>