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Z:\Финансовое управление\!Для общего пользования\"/>
    </mc:Choice>
  </mc:AlternateContent>
  <xr:revisionPtr revIDLastSave="0" documentId="13_ncr:1_{9B9E51FF-D2DF-4E03-AB04-3B7126A269D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Часть 1" sheetId="1" r:id="rId1"/>
    <sheet name="Лист1" sheetId="6" r:id="rId2"/>
    <sheet name="Часть 2" sheetId="5" r:id="rId3"/>
    <sheet name="Часть 3" sheetId="2" r:id="rId4"/>
  </sheets>
  <definedNames>
    <definedName name="_xlnm.Print_Titles" localSheetId="3">'Часть 3'!$2:$4</definedName>
  </definedNames>
  <calcPr calcId="181029"/>
</workbook>
</file>

<file path=xl/calcChain.xml><?xml version="1.0" encoding="utf-8"?>
<calcChain xmlns="http://schemas.openxmlformats.org/spreadsheetml/2006/main">
  <c r="H13" i="2" l="1"/>
  <c r="H12" i="2"/>
  <c r="H10" i="2"/>
  <c r="H8" i="2"/>
  <c r="H5" i="2"/>
  <c r="E42" i="5"/>
  <c r="D42" i="5"/>
  <c r="E25" i="5"/>
  <c r="D25" i="5"/>
  <c r="E6" i="5"/>
  <c r="D6" i="5"/>
  <c r="F29" i="1"/>
  <c r="F28" i="1"/>
  <c r="F27" i="1"/>
  <c r="F26" i="1"/>
  <c r="F25" i="1"/>
  <c r="F23" i="1"/>
  <c r="F20" i="1"/>
  <c r="E18" i="1"/>
  <c r="D18" i="1"/>
  <c r="E17" i="1"/>
  <c r="F13" i="1"/>
  <c r="E13" i="1"/>
  <c r="D13" i="1"/>
  <c r="F14" i="1" s="1"/>
  <c r="F9" i="1"/>
  <c r="E9" i="1"/>
  <c r="D9" i="1"/>
  <c r="D17" i="1" s="1"/>
  <c r="F18" i="1" s="1"/>
  <c r="F8" i="1"/>
  <c r="F10" i="1" l="1"/>
</calcChain>
</file>

<file path=xl/sharedStrings.xml><?xml version="1.0" encoding="utf-8"?>
<sst xmlns="http://schemas.openxmlformats.org/spreadsheetml/2006/main" count="249" uniqueCount="164">
  <si>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</si>
  <si>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>городской округ Шуя</t>
  </si>
  <si>
    <t>(наименование муниципального образования)</t>
  </si>
  <si>
    <t>Часть 1 "Основные параметры бюджета"</t>
  </si>
  <si>
    <t>№ п/п</t>
  </si>
  <si>
    <t>Наименование показателя</t>
  </si>
  <si>
    <t>единица измерения</t>
  </si>
  <si>
    <t>Исполнено по бюджету за</t>
  </si>
  <si>
    <t>Примечание</t>
  </si>
  <si>
    <t xml:space="preserve">2021 год </t>
  </si>
  <si>
    <t>2022 год</t>
  </si>
  <si>
    <t>1.1</t>
  </si>
  <si>
    <t>Численность населения</t>
  </si>
  <si>
    <t>тыс.чел.</t>
  </si>
  <si>
    <t>1.2</t>
  </si>
  <si>
    <t>Доходы, всего</t>
  </si>
  <si>
    <t>тыс.руб.</t>
  </si>
  <si>
    <t>в том числе:</t>
  </si>
  <si>
    <t>1.3</t>
  </si>
  <si>
    <t>налоговые и неналоговые доходы</t>
  </si>
  <si>
    <t>1.4</t>
  </si>
  <si>
    <t xml:space="preserve">безвозмездные поступления </t>
  </si>
  <si>
    <t>включая дотации</t>
  </si>
  <si>
    <t>1.5</t>
  </si>
  <si>
    <t>Расходы, всего</t>
  </si>
  <si>
    <t>в том числе за счет:</t>
  </si>
  <si>
    <t>1.6</t>
  </si>
  <si>
    <t>вышестоящих бюджетов</t>
  </si>
  <si>
    <t>1.7</t>
  </si>
  <si>
    <t xml:space="preserve">собственных поступлений </t>
  </si>
  <si>
    <t>1.8</t>
  </si>
  <si>
    <t>Дефицит (-), профицит (+)</t>
  </si>
  <si>
    <t>1.9</t>
  </si>
  <si>
    <t>Источники финансирования дефицита бюджета</t>
  </si>
  <si>
    <t>из них:</t>
  </si>
  <si>
    <t>1.10</t>
  </si>
  <si>
    <t xml:space="preserve">кредиты кредитных организаций </t>
  </si>
  <si>
    <t>1.11</t>
  </si>
  <si>
    <t>бюджетные кредиты</t>
  </si>
  <si>
    <t>1.12</t>
  </si>
  <si>
    <t xml:space="preserve">продажа акций и иных форм участия в капитале, находящихся в муниципальной собственности </t>
  </si>
  <si>
    <t>1.13</t>
  </si>
  <si>
    <t>муниципальные гарантии</t>
  </si>
  <si>
    <t>1.14</t>
  </si>
  <si>
    <t>иные источники</t>
  </si>
  <si>
    <t>1.15</t>
  </si>
  <si>
    <t>Объем муниципального долга на конец периода</t>
  </si>
  <si>
    <t>1.16</t>
  </si>
  <si>
    <t>объем муниципального долга по бюджетным кредитам</t>
  </si>
  <si>
    <t>1.17</t>
  </si>
  <si>
    <t>объем муниципального долга по коммерческим кредитам</t>
  </si>
  <si>
    <t>1.18</t>
  </si>
  <si>
    <t>объем муниципального долга по ценным бумагам</t>
  </si>
  <si>
    <t>1.19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</si>
  <si>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</si>
  <si>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r>
      <t xml:space="preserve">повлияло положительно/ </t>
    </r>
    <r>
      <rPr>
        <b/>
        <sz val="10"/>
        <color theme="1"/>
        <rFont val="Times New Roman"/>
        <charset val="204"/>
      </rPr>
      <t>повлияло отрицательно</t>
    </r>
    <r>
      <rPr>
        <sz val="10"/>
        <color theme="1"/>
        <rFont val="Times New Roman"/>
        <charset val="204"/>
      </rPr>
      <t>/ 
не повлияло</t>
    </r>
  </si>
  <si>
    <t>Введение механизма ЕНС привело к неравномерному поступлению средств в городской бюджет, их разбалансировке, что затрудняет исполнение расходных обязательств</t>
  </si>
  <si>
    <t>1.20</t>
  </si>
  <si>
    <t>Какие меры принимаются для сокращения кассового разрыва бюджета</t>
  </si>
  <si>
    <t>На основании приказа Минфина России от 31.03.2020 № 50н с  01.01.2023 Финансовое управление Администрации городского округа Шуя передало Управлению Федерального казначейства по Ивановской области осуществление дополнительной функции, связанной с привлечением на единый счет бюджета городского округа Шуя и возвратом привлеченных средств в соответствии с пунктом 9 статьи 236.1 Бюджетного кодекса Российской Федерации</t>
  </si>
  <si>
    <t>Часть 2 "Доходы"</t>
  </si>
  <si>
    <t>Единица измерения</t>
  </si>
  <si>
    <t xml:space="preserve">Фактическое значение </t>
  </si>
  <si>
    <t>2021 год</t>
  </si>
  <si>
    <t>2</t>
  </si>
  <si>
    <t xml:space="preserve"> Исполнение бюджета по доходам</t>
  </si>
  <si>
    <t>2.1</t>
  </si>
  <si>
    <r>
      <rPr>
        <sz val="11"/>
        <rFont val="Times New Roman"/>
        <charset val="204"/>
      </rPr>
      <t xml:space="preserve">Доходы бюджета муниципального образования </t>
    </r>
    <r>
      <rPr>
        <i/>
        <sz val="11"/>
        <rFont val="Times New Roman"/>
        <charset val="204"/>
      </rPr>
      <t>(пп 2.2+2.4+2.5)</t>
    </r>
  </si>
  <si>
    <t>2.2</t>
  </si>
  <si>
    <t>Налоговые доходы бюджета муниципального образования, всего</t>
  </si>
  <si>
    <t>2.2.1</t>
  </si>
  <si>
    <t>налог на доходы физических лиц</t>
  </si>
  <si>
    <t>2.2.2</t>
  </si>
  <si>
    <t>налоги на совокупный доход</t>
  </si>
  <si>
    <t>из них 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</si>
  <si>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</si>
  <si>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</si>
  <si>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</si>
  <si>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</si>
  <si>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</si>
  <si>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Налоги, передаваемые в соответствии с нормативно-правовыми актами субъектов РФ, всего</t>
  </si>
  <si>
    <t>тыс. руб.</t>
  </si>
  <si>
    <t>Налог на доходы физических лиц (норматив 10%, за исключением иностранных граждан, работающих на основании патента)</t>
  </si>
  <si>
    <t>Налог на доходы физических лиц от иностранных граждан, работающих на основании патента (норматив 50%)</t>
  </si>
  <si>
    <t>Добыча полезных ископаемых (норматив 100%)</t>
  </si>
  <si>
    <t>Налог, взимаемый в связи  с применением упрощенной системы налогообложения (дифференц. норматив в 2021 году - 0,2472; в 2022 году - 0,4541 от  суммы налога, зачисляемого в обл. бюджет)</t>
  </si>
  <si>
    <t>Акцизы на нефтепродукты (по дифференц. нормативу в 2021 году - 0,2850; в 2022 году - 0,2827 от  10 процентов налоговых доходов консолид. бюджета Ивановской обл. )</t>
  </si>
  <si>
    <t>2.4</t>
  </si>
  <si>
    <t>Неналоговые доходы бюджета муниципального образования, всего</t>
  </si>
  <si>
    <t>2.4.1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</si>
  <si>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</si>
  <si>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</si>
  <si>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2.4.2</t>
  </si>
  <si>
    <t>доходы от продажи материальных и нематериальных активов</t>
  </si>
  <si>
    <t>2.5</t>
  </si>
  <si>
    <r>
      <rPr>
        <sz val="11"/>
        <rFont val="Times New Roman"/>
        <charset val="204"/>
      </rP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</si>
  <si>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</si>
  <si>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</si>
  <si>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</si>
  <si>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</si>
  <si>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</si>
  <si>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</si>
  <si>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</si>
  <si>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</si>
  <si>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</si>
  <si>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>2.6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</si>
  <si>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</si>
  <si>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>из нее объем задолженности, приостановленной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</si>
  <si>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</si>
  <si>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</si>
  <si>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</si>
  <si>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</si>
  <si>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из нее передано на взыскание в службу судебных приставов</t>
  </si>
  <si>
    <t>2.9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</si>
  <si>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</si>
  <si>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2.10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</si>
  <si>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</si>
  <si>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2.11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</si>
  <si>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</si>
  <si>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</si>
  <si>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по налогу на имущество физических лиц</t>
  </si>
  <si>
    <t>2.11.2</t>
  </si>
  <si>
    <t>по земельному налогу</t>
  </si>
  <si>
    <t>2.12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</si>
  <si>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</si>
  <si>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</si>
  <si>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</si>
  <si>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>2.13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</si>
  <si>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</si>
  <si>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2.14</t>
  </si>
  <si>
    <t>Площадь территории муниципального образования</t>
  </si>
  <si>
    <t>тыс.кв.м</t>
  </si>
  <si>
    <t>Часть 3 "Расходы"</t>
  </si>
  <si>
    <t>2021 год, в том числе за счет</t>
  </si>
  <si>
    <t>2022 год, в том числе за счет</t>
  </si>
  <si>
    <t>собственных финансовых ресурсов</t>
  </si>
  <si>
    <t>Объем расходов на:</t>
  </si>
  <si>
    <t>х</t>
  </si>
  <si>
    <t>3.1</t>
  </si>
  <si>
    <t>Транспорт (подраздел 0408)</t>
  </si>
  <si>
    <t/>
  </si>
  <si>
    <t>3.2</t>
  </si>
  <si>
    <t>Дорожное хозяйство (дорожные фонды) (подраздел 04.09)</t>
  </si>
  <si>
    <t>3.3</t>
  </si>
  <si>
    <t>Жилищное хозяйство (подраздел 05.01)</t>
  </si>
  <si>
    <t>3.4</t>
  </si>
  <si>
    <t>Благоустройство (подраздел 05.03)</t>
  </si>
  <si>
    <t>3.5</t>
  </si>
  <si>
    <t>Дошкольное образование (подраздел 07.01)</t>
  </si>
  <si>
    <t>3.6</t>
  </si>
  <si>
    <t>Общее образование (подраздел 07.02)</t>
  </si>
  <si>
    <t>3.7</t>
  </si>
  <si>
    <t>Дополнительное образование детей (подраздел 07.03)</t>
  </si>
  <si>
    <t>3.8</t>
  </si>
  <si>
    <t>Объем просроченной кредиторской задолженности на конец отчетного периода</t>
  </si>
  <si>
    <t>3.9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</si>
  <si>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</si>
  <si>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3.10</t>
  </si>
  <si>
    <t>Объем расходов на капитальное строительство</t>
  </si>
  <si>
    <t>3.11</t>
  </si>
  <si>
    <t>Штатная численность органов местного самоуправления на конец года</t>
  </si>
  <si>
    <t>шт.ед.</t>
  </si>
  <si>
    <t>3.12</t>
  </si>
  <si>
    <t>Штатная численность муниципальных казенных учреждений на конец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</si>
</sst>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15" x14ac:knownFonts="1">
    <font>
      <sz val="11"/>
      <color theme="1"/>
      <name val="Calibri"/>
      <charset val="204"/>
      <scheme val="minor"/>
    </font>
    <font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1"/>
      <color rgb="FFFF0000"/>
      <name val="Times New Roman"/>
      <charset val="204"/>
    </font>
    <font>
      <sz val="14"/>
      <name val="Times New Roman"/>
      <charset val="204"/>
    </font>
    <font>
      <i/>
      <sz val="14"/>
      <color theme="1"/>
      <name val="Times New Roman"/>
      <charset val="204"/>
    </font>
    <font>
      <sz val="12"/>
      <color theme="1"/>
      <name val="Times New Roman"/>
      <charset val="204"/>
    </font>
    <font>
      <i/>
      <sz val="13"/>
      <color rgb="FFFF0000"/>
      <name val="Times New Roman"/>
      <charset val="204"/>
    </font>
    <font>
      <b/>
      <sz val="11"/>
      <name val="Times New Roman"/>
      <charset val="204"/>
    </font>
    <font>
      <i/>
      <sz val="11"/>
      <name val="Times New Roman"/>
      <charset val="204"/>
    </font>
    <font>
      <sz val="18"/>
      <color theme="1"/>
      <name val="Times New Roman"/>
      <charset val="204"/>
    </font>
    <font>
      <i/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2" fillId="2" borderId="9" xfId="0" applyFont="1" applyFill="1" applyBorder="1" applyAlignment="1">
      <alignment wrapText="1"/>
    </xf>
    <xf numFmtId="49" fontId="3" fillId="0" borderId="10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Protection="1">
      <protection locked="0"/>
    </xf>
    <xf numFmtId="0" fontId="2" fillId="2" borderId="11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49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165" fontId="3" fillId="0" borderId="13" xfId="0" applyNumberFormat="1" applyFont="1" applyBorder="1" applyProtection="1">
      <protection locked="0"/>
    </xf>
    <xf numFmtId="0" fontId="2" fillId="2" borderId="14" xfId="0" applyFont="1" applyFill="1" applyBorder="1" applyAlignment="1">
      <alignment wrapText="1"/>
    </xf>
    <xf numFmtId="165" fontId="3" fillId="0" borderId="13" xfId="0" applyNumberFormat="1" applyFont="1" applyBorder="1" applyAlignment="1" applyProtection="1">
      <alignment horizontal="center"/>
      <protection locked="0"/>
    </xf>
    <xf numFmtId="0" fontId="1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49" fontId="1" fillId="0" borderId="0" xfId="1" applyNumberFormat="1" applyFont="1" applyAlignment="1">
      <alignment horizontal="center" vertical="center"/>
    </xf>
    <xf numFmtId="0" fontId="1" fillId="0" borderId="0" xfId="1" applyFont="1"/>
    <xf numFmtId="0" fontId="7" fillId="0" borderId="0" xfId="1" applyFont="1" applyAlignment="1">
      <alignment horizontal="center"/>
    </xf>
    <xf numFmtId="0" fontId="1" fillId="0" borderId="0" xfId="0" applyFont="1"/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49" fontId="9" fillId="3" borderId="2" xfId="1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3" borderId="13" xfId="1" applyFont="1" applyFill="1" applyBorder="1" applyAlignment="1">
      <alignment horizontal="center" vertical="center"/>
    </xf>
    <xf numFmtId="164" fontId="9" fillId="3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164" fontId="10" fillId="0" borderId="2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center" wrapText="1"/>
    </xf>
    <xf numFmtId="4" fontId="3" fillId="0" borderId="2" xfId="1" applyNumberFormat="1" applyFont="1" applyBorder="1" applyAlignment="1">
      <alignment horizontal="left" vertical="center" wrapText="1"/>
    </xf>
    <xf numFmtId="4" fontId="10" fillId="0" borderId="2" xfId="1" applyNumberFormat="1" applyFont="1" applyBorder="1" applyAlignment="1">
      <alignment horizontal="left" vertical="center" wrapText="1"/>
    </xf>
    <xf numFmtId="0" fontId="3" fillId="0" borderId="2" xfId="1" applyFont="1" applyBorder="1" applyAlignment="1">
      <alignment wrapText="1"/>
    </xf>
    <xf numFmtId="0" fontId="1" fillId="0" borderId="2" xfId="1" applyFont="1" applyBorder="1" applyAlignment="1">
      <alignment horizont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wrapText="1"/>
    </xf>
    <xf numFmtId="0" fontId="7" fillId="0" borderId="0" xfId="1" applyFont="1" applyAlignment="1">
      <alignment wrapText="1"/>
    </xf>
    <xf numFmtId="0" fontId="1" fillId="0" borderId="0" xfId="1" applyFont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165" fontId="2" fillId="0" borderId="8" xfId="0" applyNumberFormat="1" applyFont="1" applyBorder="1" applyAlignment="1" applyProtection="1">
      <alignment horizontal="center"/>
      <protection locked="0"/>
    </xf>
    <xf numFmtId="165" fontId="2" fillId="2" borderId="8" xfId="0" applyNumberFormat="1" applyFont="1" applyFill="1" applyBorder="1"/>
    <xf numFmtId="49" fontId="2" fillId="0" borderId="10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165" fontId="2" fillId="2" borderId="2" xfId="0" applyNumberFormat="1" applyFont="1" applyFill="1" applyBorder="1"/>
    <xf numFmtId="0" fontId="2" fillId="0" borderId="2" xfId="0" applyFont="1" applyBorder="1" applyAlignment="1">
      <alignment wrapText="1"/>
    </xf>
    <xf numFmtId="165" fontId="2" fillId="0" borderId="2" xfId="0" applyNumberFormat="1" applyFont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/>
    </xf>
    <xf numFmtId="165" fontId="2" fillId="0" borderId="17" xfId="0" applyNumberFormat="1" applyFont="1" applyBorder="1" applyProtection="1"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8" xfId="0" applyFont="1" applyBorder="1" applyAlignment="1">
      <alignment wrapText="1"/>
    </xf>
    <xf numFmtId="166" fontId="2" fillId="0" borderId="0" xfId="0" applyNumberFormat="1" applyFont="1"/>
    <xf numFmtId="49" fontId="2" fillId="0" borderId="19" xfId="0" applyNumberFormat="1" applyFont="1" applyBorder="1" applyAlignment="1">
      <alignment horizontal="center"/>
    </xf>
    <xf numFmtId="0" fontId="1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165" fontId="2" fillId="2" borderId="6" xfId="0" applyNumberFormat="1" applyFont="1" applyFill="1" applyBorder="1"/>
    <xf numFmtId="0" fontId="2" fillId="2" borderId="20" xfId="0" applyFont="1" applyFill="1" applyBorder="1" applyAlignment="1">
      <alignment wrapText="1"/>
    </xf>
    <xf numFmtId="165" fontId="2" fillId="0" borderId="8" xfId="0" applyNumberFormat="1" applyFont="1" applyBorder="1"/>
    <xf numFmtId="165" fontId="2" fillId="0" borderId="2" xfId="0" applyNumberFormat="1" applyFont="1" applyBorder="1"/>
    <xf numFmtId="0" fontId="3" fillId="0" borderId="17" xfId="0" applyFont="1" applyBorder="1" applyAlignment="1">
      <alignment wrapText="1"/>
    </xf>
    <xf numFmtId="0" fontId="4" fillId="2" borderId="18" xfId="0" applyFont="1" applyFill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165" fontId="2" fillId="0" borderId="13" xfId="0" applyNumberFormat="1" applyFont="1" applyBorder="1" applyProtection="1">
      <protection locked="0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5" fontId="2" fillId="0" borderId="6" xfId="0" applyNumberFormat="1" applyFont="1" applyBorder="1" applyProtection="1">
      <protection locked="0"/>
    </xf>
    <xf numFmtId="0" fontId="13" fillId="0" borderId="8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165" fontId="2" fillId="0" borderId="13" xfId="0" applyNumberFormat="1" applyFont="1" applyBorder="1" applyAlignment="1" applyProtection="1">
      <alignment horizontal="center"/>
      <protection locked="0"/>
    </xf>
    <xf numFmtId="165" fontId="2" fillId="0" borderId="8" xfId="0" applyNumberFormat="1" applyFont="1" applyBorder="1" applyAlignment="1" applyProtection="1">
      <alignment horizontal="center"/>
      <protection locked="0"/>
    </xf>
    <xf numFmtId="165" fontId="2" fillId="0" borderId="17" xfId="0" applyNumberFormat="1" applyFont="1" applyBorder="1" applyAlignment="1" applyProtection="1">
      <alignment vertical="center" wrapText="1"/>
      <protection locked="0"/>
    </xf>
    <xf numFmtId="165" fontId="2" fillId="0" borderId="2" xfId="0" applyNumberFormat="1" applyFont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9" fontId="8" fillId="0" borderId="1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opLeftCell="A31" workbookViewId="0">
      <selection activeCell="F27" sqref="F27"/>
    </sheetView>
  </sheetViews>
  <sheetFormatPr defaultColWidth="9.140625" defaultRowHeight="15" x14ac:dyDescent="0.25"/>
  <cols>
    <col min="1" max="1" width="4.42578125" style="52" customWidth="1"/>
    <col min="2" max="2" width="38.5703125" style="52" customWidth="1"/>
    <col min="3" max="3" width="13.5703125" style="52" customWidth="1"/>
    <col min="4" max="4" width="11.5703125" style="52" customWidth="1"/>
    <col min="5" max="5" width="14.140625" style="52" customWidth="1"/>
    <col min="6" max="6" width="45.85546875" style="52" customWidth="1"/>
    <col min="7" max="7" width="18.42578125" style="52" hidden="1" customWidth="1"/>
    <col min="8" max="16384" width="9.140625" style="52"/>
  </cols>
  <sheetData>
    <row r="1" spans="1:6" ht="54" customHeight="1" x14ac:dyDescent="0.3">
      <c r="B1" s="97" t="s">
        <v>0</v>
      </c>
      <c r="C1" s="97"/>
      <c r="D1" s="97"/>
      <c r="E1" s="97"/>
      <c r="F1" s="97"/>
    </row>
    <row r="2" spans="1:6" ht="19.5" customHeight="1" x14ac:dyDescent="0.35">
      <c r="B2" s="98" t="s">
        <v>1</v>
      </c>
      <c r="C2" s="98"/>
      <c r="D2" s="98"/>
      <c r="E2" s="98"/>
    </row>
    <row r="3" spans="1:6" ht="14.25" customHeight="1" x14ac:dyDescent="0.25">
      <c r="B3" s="99" t="s">
        <v>2</v>
      </c>
      <c r="C3" s="99"/>
      <c r="D3" s="99"/>
      <c r="E3" s="99"/>
    </row>
    <row r="4" spans="1:6" ht="18.75" customHeight="1" x14ac:dyDescent="0.3">
      <c r="B4" s="100" t="s">
        <v>3</v>
      </c>
      <c r="C4" s="100"/>
      <c r="D4" s="100"/>
      <c r="E4" s="100"/>
    </row>
    <row r="6" spans="1:6" ht="15" customHeight="1" x14ac:dyDescent="0.25">
      <c r="A6" s="95" t="s">
        <v>4</v>
      </c>
      <c r="B6" s="95" t="s">
        <v>5</v>
      </c>
      <c r="C6" s="95" t="s">
        <v>6</v>
      </c>
      <c r="D6" s="101" t="s">
        <v>7</v>
      </c>
      <c r="E6" s="101"/>
      <c r="F6" s="95" t="s">
        <v>8</v>
      </c>
    </row>
    <row r="7" spans="1:6" ht="27.75" customHeight="1" x14ac:dyDescent="0.25">
      <c r="A7" s="96"/>
      <c r="B7" s="96"/>
      <c r="C7" s="96"/>
      <c r="D7" s="1" t="s">
        <v>9</v>
      </c>
      <c r="E7" s="1" t="s">
        <v>10</v>
      </c>
      <c r="F7" s="96"/>
    </row>
    <row r="8" spans="1:6" ht="37.5" customHeight="1" x14ac:dyDescent="0.25">
      <c r="A8" s="54" t="s">
        <v>11</v>
      </c>
      <c r="B8" s="55" t="s">
        <v>12</v>
      </c>
      <c r="C8" s="56" t="s">
        <v>13</v>
      </c>
      <c r="D8" s="57">
        <v>55</v>
      </c>
      <c r="E8" s="57">
        <v>54.6</v>
      </c>
      <c r="F8" s="6" t="str">
        <f>IF(OR(D8&gt;800,E8&gt;800),"ОШИБКА: единицы измерения - тыс.чел"," ")</f>
        <v xml:space="preserve"> </v>
      </c>
    </row>
    <row r="9" spans="1:6" ht="60" customHeight="1" x14ac:dyDescent="0.25">
      <c r="A9" s="54" t="s">
        <v>14</v>
      </c>
      <c r="B9" s="55" t="s">
        <v>15</v>
      </c>
      <c r="C9" s="56" t="s">
        <v>16</v>
      </c>
      <c r="D9" s="58">
        <f>D11+D12</f>
        <v>1125768.3999999999</v>
      </c>
      <c r="E9" s="58">
        <f t="shared" ref="E9" si="0">E11+E12</f>
        <v>1288459.1000000001</v>
      </c>
      <c r="F9" s="6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59"/>
      <c r="B10" s="60" t="s">
        <v>17</v>
      </c>
      <c r="C10" s="53"/>
      <c r="D10" s="61"/>
      <c r="E10" s="61"/>
      <c r="F10" s="11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59" t="s">
        <v>18</v>
      </c>
      <c r="B11" s="62" t="s">
        <v>19</v>
      </c>
      <c r="C11" s="53" t="s">
        <v>16</v>
      </c>
      <c r="D11" s="63">
        <v>306063.40000000002</v>
      </c>
      <c r="E11" s="63">
        <v>347934.7</v>
      </c>
      <c r="F11" s="64"/>
    </row>
    <row r="12" spans="1:6" ht="15.75" customHeight="1" x14ac:dyDescent="0.25">
      <c r="A12" s="65" t="s">
        <v>20</v>
      </c>
      <c r="B12" s="66" t="s">
        <v>21</v>
      </c>
      <c r="C12" s="67" t="s">
        <v>16</v>
      </c>
      <c r="D12" s="68">
        <v>819705</v>
      </c>
      <c r="E12" s="68">
        <v>940524.4</v>
      </c>
      <c r="F12" s="69" t="s">
        <v>22</v>
      </c>
    </row>
    <row r="13" spans="1:6" ht="34.5" customHeight="1" x14ac:dyDescent="0.25">
      <c r="A13" s="54" t="s">
        <v>23</v>
      </c>
      <c r="B13" s="55" t="s">
        <v>24</v>
      </c>
      <c r="C13" s="56" t="s">
        <v>16</v>
      </c>
      <c r="D13" s="58">
        <f>D15+D16</f>
        <v>1122994.8999999999</v>
      </c>
      <c r="E13" s="58">
        <f t="shared" ref="E13" si="1">E15+E16</f>
        <v>1277906.5</v>
      </c>
      <c r="F13" s="6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59"/>
      <c r="B14" s="60" t="s">
        <v>25</v>
      </c>
      <c r="C14" s="53"/>
      <c r="D14" s="61"/>
      <c r="E14" s="61"/>
      <c r="F14" s="11" t="str">
        <f>IF(OR(D13&gt;31000000,E13&gt;31000000),"ОШИБКА: в строках 1.6,1.7 единица измерения - тыс.руб","")</f>
        <v/>
      </c>
    </row>
    <row r="15" spans="1:6" x14ac:dyDescent="0.25">
      <c r="A15" s="59" t="s">
        <v>26</v>
      </c>
      <c r="B15" s="62" t="s">
        <v>27</v>
      </c>
      <c r="C15" s="53" t="s">
        <v>16</v>
      </c>
      <c r="D15" s="63">
        <v>595996</v>
      </c>
      <c r="E15" s="63">
        <v>682842.9</v>
      </c>
      <c r="F15" s="70"/>
    </row>
    <row r="16" spans="1:6" x14ac:dyDescent="0.25">
      <c r="A16" s="65" t="s">
        <v>28</v>
      </c>
      <c r="B16" s="66" t="s">
        <v>29</v>
      </c>
      <c r="C16" s="67" t="s">
        <v>16</v>
      </c>
      <c r="D16" s="68">
        <v>526998.9</v>
      </c>
      <c r="E16" s="68">
        <v>595063.6</v>
      </c>
      <c r="F16" s="71"/>
    </row>
    <row r="17" spans="1:8" ht="39" customHeight="1" x14ac:dyDescent="0.25">
      <c r="A17" s="54" t="s">
        <v>30</v>
      </c>
      <c r="B17" s="55" t="s">
        <v>31</v>
      </c>
      <c r="C17" s="56" t="s">
        <v>16</v>
      </c>
      <c r="D17" s="58">
        <f>D9-D13</f>
        <v>2773.5</v>
      </c>
      <c r="E17" s="58">
        <f t="shared" ref="E17" si="2">E9-E13</f>
        <v>10552.600000000093</v>
      </c>
      <c r="F17" s="6"/>
    </row>
    <row r="18" spans="1:8" ht="51" customHeight="1" x14ac:dyDescent="0.25">
      <c r="A18" s="59" t="s">
        <v>32</v>
      </c>
      <c r="B18" s="62" t="s">
        <v>33</v>
      </c>
      <c r="C18" s="53" t="s">
        <v>16</v>
      </c>
      <c r="D18" s="61">
        <f>D20+D21+D22+D23+D24</f>
        <v>-2773.5</v>
      </c>
      <c r="E18" s="61">
        <f>E20+E21+E22+E23+E24</f>
        <v>-10552.6</v>
      </c>
      <c r="F18" s="11" t="str">
        <f>IF(ROUND((D17+E17+D18+E18),1)&lt;&gt;0,"ОШИБКА: непокрытый дефицит (профицит)","")</f>
        <v/>
      </c>
      <c r="H18" s="72"/>
    </row>
    <row r="19" spans="1:8" x14ac:dyDescent="0.25">
      <c r="A19" s="73"/>
      <c r="B19" s="74" t="s">
        <v>34</v>
      </c>
      <c r="C19" s="75"/>
      <c r="D19" s="76"/>
      <c r="E19" s="76"/>
      <c r="F19" s="77"/>
    </row>
    <row r="20" spans="1:8" ht="38.25" customHeight="1" x14ac:dyDescent="0.25">
      <c r="A20" s="54" t="s">
        <v>35</v>
      </c>
      <c r="B20" s="55" t="s">
        <v>36</v>
      </c>
      <c r="C20" s="56" t="s">
        <v>16</v>
      </c>
      <c r="D20" s="78">
        <v>-5000</v>
      </c>
      <c r="E20" s="78">
        <v>-75000</v>
      </c>
      <c r="F20" s="6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59" t="s">
        <v>37</v>
      </c>
      <c r="B21" s="62" t="s">
        <v>38</v>
      </c>
      <c r="C21" s="53" t="s">
        <v>16</v>
      </c>
      <c r="D21" s="79">
        <v>0</v>
      </c>
      <c r="E21" s="79">
        <v>75000</v>
      </c>
      <c r="F21" s="11"/>
    </row>
    <row r="22" spans="1:8" ht="58.5" customHeight="1" x14ac:dyDescent="0.25">
      <c r="A22" s="59" t="s">
        <v>39</v>
      </c>
      <c r="B22" s="62" t="s">
        <v>40</v>
      </c>
      <c r="C22" s="53" t="s">
        <v>16</v>
      </c>
      <c r="D22" s="63">
        <v>0</v>
      </c>
      <c r="E22" s="63">
        <v>376</v>
      </c>
      <c r="F22" s="11"/>
    </row>
    <row r="23" spans="1:8" x14ac:dyDescent="0.25">
      <c r="A23" s="59" t="s">
        <v>41</v>
      </c>
      <c r="B23" s="62" t="s">
        <v>42</v>
      </c>
      <c r="C23" s="53" t="s">
        <v>16</v>
      </c>
      <c r="D23" s="63">
        <v>0</v>
      </c>
      <c r="E23" s="63">
        <v>0</v>
      </c>
      <c r="F23" s="11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x14ac:dyDescent="0.25">
      <c r="A24" s="65" t="s">
        <v>43</v>
      </c>
      <c r="B24" s="80" t="s">
        <v>44</v>
      </c>
      <c r="C24" s="67" t="s">
        <v>16</v>
      </c>
      <c r="D24" s="68">
        <v>2226.5</v>
      </c>
      <c r="E24" s="68">
        <v>-10928.6</v>
      </c>
      <c r="F24" s="81"/>
    </row>
    <row r="25" spans="1:8" ht="55.5" customHeight="1" x14ac:dyDescent="0.25">
      <c r="A25" s="82" t="s">
        <v>45</v>
      </c>
      <c r="B25" s="83" t="s">
        <v>46</v>
      </c>
      <c r="C25" s="84" t="s">
        <v>16</v>
      </c>
      <c r="D25" s="85">
        <v>75000</v>
      </c>
      <c r="E25" s="85">
        <v>75000</v>
      </c>
      <c r="F25" s="17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59"/>
      <c r="B26" s="60" t="s">
        <v>34</v>
      </c>
      <c r="C26" s="53"/>
      <c r="D26" s="63"/>
      <c r="E26" s="63"/>
      <c r="F26" s="11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 x14ac:dyDescent="0.25">
      <c r="A27" s="59" t="s">
        <v>47</v>
      </c>
      <c r="B27" s="60" t="s">
        <v>48</v>
      </c>
      <c r="C27" s="86" t="s">
        <v>16</v>
      </c>
      <c r="D27" s="63">
        <v>0</v>
      </c>
      <c r="E27" s="63">
        <v>75000</v>
      </c>
      <c r="F27" s="11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59" t="s">
        <v>49</v>
      </c>
      <c r="B28" s="60" t="s">
        <v>50</v>
      </c>
      <c r="C28" s="86" t="s">
        <v>16</v>
      </c>
      <c r="D28" s="63">
        <v>75000</v>
      </c>
      <c r="E28" s="63">
        <v>0</v>
      </c>
      <c r="F28" s="11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x14ac:dyDescent="0.25">
      <c r="A29" s="73" t="s">
        <v>51</v>
      </c>
      <c r="B29" s="74" t="s">
        <v>52</v>
      </c>
      <c r="C29" s="87" t="s">
        <v>16</v>
      </c>
      <c r="D29" s="63">
        <v>0</v>
      </c>
      <c r="E29" s="88">
        <v>0</v>
      </c>
      <c r="F29" s="77" t="str">
        <f>IF(((D29-TRUNC(D29,1))+(E29-TRUNC(E29,1)))&gt;0,"ОШИБКА: в строке 1.18 точность должна быть - один знак после запятой","")</f>
        <v/>
      </c>
    </row>
    <row r="30" spans="1:8" ht="75" x14ac:dyDescent="0.25">
      <c r="A30" s="54" t="s">
        <v>53</v>
      </c>
      <c r="B30" s="55" t="s">
        <v>54</v>
      </c>
      <c r="C30" s="89" t="s">
        <v>55</v>
      </c>
      <c r="D30" s="91"/>
      <c r="E30" s="92"/>
      <c r="F30" s="6" t="s">
        <v>56</v>
      </c>
    </row>
    <row r="31" spans="1:8" ht="261.60000000000002" customHeight="1" x14ac:dyDescent="0.25">
      <c r="A31" s="65" t="s">
        <v>57</v>
      </c>
      <c r="B31" s="66" t="s">
        <v>58</v>
      </c>
      <c r="C31" s="90"/>
      <c r="D31" s="93"/>
      <c r="E31" s="93"/>
      <c r="F31" s="94" t="s">
        <v>59</v>
      </c>
      <c r="G31" s="94"/>
    </row>
  </sheetData>
  <mergeCells count="12">
    <mergeCell ref="B1:F1"/>
    <mergeCell ref="B2:E2"/>
    <mergeCell ref="B3:E3"/>
    <mergeCell ref="B4:E4"/>
    <mergeCell ref="D6:E6"/>
    <mergeCell ref="D30:E30"/>
    <mergeCell ref="D31:E31"/>
    <mergeCell ref="F31:G31"/>
    <mergeCell ref="A6:A7"/>
    <mergeCell ref="B6:B7"/>
    <mergeCell ref="C6:C7"/>
    <mergeCell ref="F6:F7"/>
  </mergeCells>
  <pageMargins left="0.39370078740157499" right="0.39370078740157499" top="0.42" bottom="0.35" header="0.31496062992126" footer="0.31496062992126"/>
  <pageSetup paperSize="9" scale="74" fitToHeight="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topLeftCell="A43" workbookViewId="0">
      <selection activeCell="D6" sqref="D6"/>
    </sheetView>
  </sheetViews>
  <sheetFormatPr defaultColWidth="9.140625" defaultRowHeight="18.75" x14ac:dyDescent="0.3"/>
  <cols>
    <col min="1" max="1" width="9" style="22" customWidth="1"/>
    <col min="2" max="2" width="79.42578125" style="23" customWidth="1"/>
    <col min="3" max="3" width="11.5703125" style="24" customWidth="1"/>
    <col min="4" max="4" width="12.5703125" style="23" customWidth="1"/>
    <col min="5" max="5" width="12" style="23" customWidth="1"/>
    <col min="6" max="16384" width="9.140625" style="23"/>
  </cols>
  <sheetData>
    <row r="1" spans="1:6" ht="17.25" customHeight="1" x14ac:dyDescent="0.3">
      <c r="A1" s="100" t="s">
        <v>60</v>
      </c>
      <c r="B1" s="100"/>
      <c r="C1" s="100"/>
      <c r="D1" s="100"/>
      <c r="E1" s="25"/>
      <c r="F1" s="25"/>
    </row>
    <row r="2" spans="1:6" ht="7.5" hidden="1" customHeight="1" x14ac:dyDescent="0.3">
      <c r="A2" s="102"/>
      <c r="B2" s="102"/>
      <c r="C2" s="102"/>
      <c r="D2" s="102"/>
      <c r="E2" s="102"/>
    </row>
    <row r="3" spans="1:6" ht="27" customHeight="1" x14ac:dyDescent="0.3">
      <c r="A3" s="105" t="s">
        <v>4</v>
      </c>
      <c r="B3" s="106" t="s">
        <v>5</v>
      </c>
      <c r="C3" s="95" t="s">
        <v>61</v>
      </c>
      <c r="D3" s="103" t="s">
        <v>62</v>
      </c>
      <c r="E3" s="104"/>
    </row>
    <row r="4" spans="1:6" s="19" customFormat="1" ht="21.75" customHeight="1" x14ac:dyDescent="0.3">
      <c r="A4" s="105"/>
      <c r="B4" s="106"/>
      <c r="C4" s="95"/>
      <c r="D4" s="28" t="s">
        <v>63</v>
      </c>
      <c r="E4" s="28" t="s">
        <v>10</v>
      </c>
    </row>
    <row r="5" spans="1:6" s="19" customFormat="1" ht="21.75" customHeight="1" x14ac:dyDescent="0.3">
      <c r="A5" s="29" t="s">
        <v>64</v>
      </c>
      <c r="B5" s="30" t="s">
        <v>65</v>
      </c>
      <c r="C5" s="31"/>
      <c r="D5" s="32">
        <v>1125768.3999999999</v>
      </c>
      <c r="E5" s="32">
        <v>1288459.1000000001</v>
      </c>
    </row>
    <row r="6" spans="1:6" x14ac:dyDescent="0.3">
      <c r="A6" s="33" t="s">
        <v>66</v>
      </c>
      <c r="B6" s="34" t="s">
        <v>67</v>
      </c>
      <c r="C6" s="28" t="s">
        <v>16</v>
      </c>
      <c r="D6" s="35">
        <f>D7+D20+D25</f>
        <v>1125768.3999999999</v>
      </c>
      <c r="E6" s="35">
        <f>E7+E20+E25</f>
        <v>1288459.1000000001</v>
      </c>
    </row>
    <row r="7" spans="1:6" x14ac:dyDescent="0.3">
      <c r="A7" s="33" t="s">
        <v>68</v>
      </c>
      <c r="B7" s="34" t="s">
        <v>69</v>
      </c>
      <c r="C7" s="28" t="s">
        <v>16</v>
      </c>
      <c r="D7" s="27">
        <v>270470.90000000002</v>
      </c>
      <c r="E7" s="27">
        <v>303783.8</v>
      </c>
    </row>
    <row r="8" spans="1:6" ht="13.5" customHeight="1" x14ac:dyDescent="0.3">
      <c r="A8" s="33"/>
      <c r="B8" s="36" t="s">
        <v>34</v>
      </c>
      <c r="C8" s="28"/>
      <c r="D8" s="27"/>
      <c r="E8" s="27"/>
    </row>
    <row r="9" spans="1:6" ht="21.75" customHeight="1" x14ac:dyDescent="0.3">
      <c r="A9" s="37" t="s">
        <v>70</v>
      </c>
      <c r="B9" s="36" t="s">
        <v>71</v>
      </c>
      <c r="C9" s="38" t="s">
        <v>16</v>
      </c>
      <c r="D9" s="27">
        <v>154855.5</v>
      </c>
      <c r="E9" s="27">
        <v>187005.8</v>
      </c>
    </row>
    <row r="10" spans="1:6" x14ac:dyDescent="0.3">
      <c r="A10" s="37" t="s">
        <v>72</v>
      </c>
      <c r="B10" s="36" t="s">
        <v>73</v>
      </c>
      <c r="C10" s="38" t="s">
        <v>16</v>
      </c>
      <c r="D10" s="39">
        <v>23970.6</v>
      </c>
      <c r="E10" s="39">
        <v>31821.3</v>
      </c>
    </row>
    <row r="11" spans="1:6" ht="30" customHeight="1" x14ac:dyDescent="0.3">
      <c r="A11" s="37"/>
      <c r="B11" s="36" t="s">
        <v>74</v>
      </c>
      <c r="C11" s="38" t="s">
        <v>16</v>
      </c>
      <c r="D11" s="39">
        <v>8039.9</v>
      </c>
      <c r="E11" s="39">
        <v>8697.5</v>
      </c>
    </row>
    <row r="12" spans="1:6" x14ac:dyDescent="0.3">
      <c r="A12" s="37" t="s">
        <v>75</v>
      </c>
      <c r="B12" s="36" t="s">
        <v>76</v>
      </c>
      <c r="C12" s="38" t="s">
        <v>16</v>
      </c>
      <c r="D12" s="39">
        <v>13173.6</v>
      </c>
      <c r="E12" s="39">
        <v>15621.1</v>
      </c>
    </row>
    <row r="13" spans="1:6" x14ac:dyDescent="0.3">
      <c r="A13" s="37" t="s">
        <v>77</v>
      </c>
      <c r="B13" s="36" t="s">
        <v>78</v>
      </c>
      <c r="C13" s="38" t="s">
        <v>16</v>
      </c>
      <c r="D13" s="39">
        <v>63818.400000000001</v>
      </c>
      <c r="E13" s="39">
        <v>53370.5</v>
      </c>
    </row>
    <row r="14" spans="1:6" ht="30.75" customHeight="1" x14ac:dyDescent="0.3">
      <c r="A14" s="33" t="s">
        <v>79</v>
      </c>
      <c r="B14" s="34" t="s">
        <v>80</v>
      </c>
      <c r="C14" s="28" t="s">
        <v>81</v>
      </c>
      <c r="D14" s="39">
        <v>83945.9</v>
      </c>
      <c r="E14" s="39">
        <v>112834.1</v>
      </c>
    </row>
    <row r="15" spans="1:6" ht="30.75" customHeight="1" x14ac:dyDescent="0.3">
      <c r="A15" s="33"/>
      <c r="B15" s="40" t="s">
        <v>82</v>
      </c>
      <c r="C15" s="38" t="s">
        <v>16</v>
      </c>
      <c r="D15" s="39">
        <v>59077.8</v>
      </c>
      <c r="E15" s="39">
        <v>70733.3</v>
      </c>
    </row>
    <row r="16" spans="1:6" ht="27.95" customHeight="1" x14ac:dyDescent="0.3">
      <c r="A16" s="33"/>
      <c r="B16" s="40" t="s">
        <v>83</v>
      </c>
      <c r="C16" s="38" t="s">
        <v>16</v>
      </c>
      <c r="D16" s="41">
        <v>7161</v>
      </c>
      <c r="E16" s="39">
        <v>10172.6</v>
      </c>
    </row>
    <row r="17" spans="1:5" ht="20.100000000000001" customHeight="1" x14ac:dyDescent="0.3">
      <c r="A17" s="33"/>
      <c r="B17" s="42" t="s">
        <v>84</v>
      </c>
      <c r="C17" s="38" t="s">
        <v>16</v>
      </c>
      <c r="D17" s="39">
        <v>240.8</v>
      </c>
      <c r="E17" s="39">
        <v>42.9</v>
      </c>
    </row>
    <row r="18" spans="1:5" ht="42.95" customHeight="1" x14ac:dyDescent="0.3">
      <c r="A18" s="33"/>
      <c r="B18" s="42" t="s">
        <v>85</v>
      </c>
      <c r="C18" s="38" t="s">
        <v>16</v>
      </c>
      <c r="D18" s="39">
        <v>10037.799999999999</v>
      </c>
      <c r="E18" s="39">
        <v>23095.4</v>
      </c>
    </row>
    <row r="19" spans="1:5" ht="45" x14ac:dyDescent="0.3">
      <c r="A19" s="33"/>
      <c r="B19" s="42" t="s">
        <v>86</v>
      </c>
      <c r="C19" s="38" t="s">
        <v>16</v>
      </c>
      <c r="D19" s="39">
        <v>7428.5</v>
      </c>
      <c r="E19" s="39">
        <v>8789.9</v>
      </c>
    </row>
    <row r="20" spans="1:5" x14ac:dyDescent="0.3">
      <c r="A20" s="33" t="s">
        <v>87</v>
      </c>
      <c r="B20" s="34" t="s">
        <v>88</v>
      </c>
      <c r="C20" s="28" t="s">
        <v>16</v>
      </c>
      <c r="D20" s="27">
        <v>35592.5</v>
      </c>
      <c r="E20" s="27">
        <v>44150.9</v>
      </c>
    </row>
    <row r="21" spans="1:5" ht="12.75" customHeight="1" x14ac:dyDescent="0.3">
      <c r="A21" s="33"/>
      <c r="B21" s="43" t="s">
        <v>34</v>
      </c>
      <c r="C21" s="28"/>
      <c r="D21" s="27"/>
      <c r="E21" s="27"/>
    </row>
    <row r="22" spans="1:5" ht="37.5" customHeight="1" x14ac:dyDescent="0.3">
      <c r="A22" s="37" t="s">
        <v>89</v>
      </c>
      <c r="B22" s="42" t="s">
        <v>90</v>
      </c>
      <c r="C22" s="38" t="s">
        <v>16</v>
      </c>
      <c r="D22" s="39">
        <v>23234.9</v>
      </c>
      <c r="E22" s="39">
        <v>20176.900000000001</v>
      </c>
    </row>
    <row r="23" spans="1:5" ht="45.75" customHeight="1" x14ac:dyDescent="0.3">
      <c r="A23" s="33"/>
      <c r="B23" s="42" t="s">
        <v>91</v>
      </c>
      <c r="C23" s="38" t="s">
        <v>16</v>
      </c>
      <c r="D23" s="39">
        <v>12204.8</v>
      </c>
      <c r="E23" s="39">
        <v>14339.5</v>
      </c>
    </row>
    <row r="24" spans="1:5" ht="21" customHeight="1" x14ac:dyDescent="0.3">
      <c r="A24" s="37" t="s">
        <v>92</v>
      </c>
      <c r="B24" s="42" t="s">
        <v>93</v>
      </c>
      <c r="C24" s="38" t="s">
        <v>16</v>
      </c>
      <c r="D24" s="39">
        <v>3132.7</v>
      </c>
      <c r="E24" s="39">
        <v>16438.599999999999</v>
      </c>
    </row>
    <row r="25" spans="1:5" ht="30" x14ac:dyDescent="0.3">
      <c r="A25" s="33" t="s">
        <v>94</v>
      </c>
      <c r="B25" s="44" t="s">
        <v>95</v>
      </c>
      <c r="C25" s="28" t="s">
        <v>16</v>
      </c>
      <c r="D25" s="35">
        <f>D27+D29+D30+D31</f>
        <v>819704.99999999988</v>
      </c>
      <c r="E25" s="27">
        <f>E27+E29+E30+E31</f>
        <v>940524.4</v>
      </c>
    </row>
    <row r="26" spans="1:5" ht="14.25" customHeight="1" x14ac:dyDescent="0.3">
      <c r="A26" s="33"/>
      <c r="B26" s="45" t="s">
        <v>17</v>
      </c>
      <c r="C26" s="28"/>
      <c r="D26" s="27"/>
      <c r="E26" s="27"/>
    </row>
    <row r="27" spans="1:5" ht="15.75" customHeight="1" x14ac:dyDescent="0.3">
      <c r="A27" s="37" t="s">
        <v>96</v>
      </c>
      <c r="B27" s="36" t="s">
        <v>97</v>
      </c>
      <c r="C27" s="38" t="s">
        <v>16</v>
      </c>
      <c r="D27" s="27">
        <v>820783.6</v>
      </c>
      <c r="E27" s="27">
        <v>939158.2</v>
      </c>
    </row>
    <row r="28" spans="1:5" ht="15.75" customHeight="1" x14ac:dyDescent="0.3">
      <c r="A28" s="37"/>
      <c r="B28" s="43" t="s">
        <v>98</v>
      </c>
      <c r="C28" s="38" t="s">
        <v>16</v>
      </c>
      <c r="D28" s="27">
        <v>372074.7</v>
      </c>
      <c r="E28" s="27">
        <v>413990.6</v>
      </c>
    </row>
    <row r="29" spans="1:5" ht="18.75" customHeight="1" x14ac:dyDescent="0.3">
      <c r="A29" s="37" t="s">
        <v>99</v>
      </c>
      <c r="B29" s="36" t="s">
        <v>100</v>
      </c>
      <c r="C29" s="38" t="s">
        <v>16</v>
      </c>
      <c r="D29" s="39">
        <v>0</v>
      </c>
      <c r="E29" s="39">
        <v>1388.8</v>
      </c>
    </row>
    <row r="30" spans="1:5" ht="28.5" customHeight="1" x14ac:dyDescent="0.3">
      <c r="A30" s="37" t="s">
        <v>101</v>
      </c>
      <c r="B30" s="36" t="s">
        <v>102</v>
      </c>
      <c r="C30" s="38" t="s">
        <v>16</v>
      </c>
      <c r="D30" s="39">
        <v>903.2</v>
      </c>
      <c r="E30" s="39">
        <v>0</v>
      </c>
    </row>
    <row r="31" spans="1:5" ht="30.75" customHeight="1" x14ac:dyDescent="0.3">
      <c r="A31" s="37" t="s">
        <v>103</v>
      </c>
      <c r="B31" s="36" t="s">
        <v>104</v>
      </c>
      <c r="C31" s="38" t="s">
        <v>16</v>
      </c>
      <c r="D31" s="39">
        <v>-1981.8</v>
      </c>
      <c r="E31" s="39">
        <v>-22.6</v>
      </c>
    </row>
    <row r="32" spans="1:5" ht="32.25" customHeight="1" x14ac:dyDescent="0.3">
      <c r="A32" s="33" t="s">
        <v>105</v>
      </c>
      <c r="B32" s="46" t="s">
        <v>106</v>
      </c>
      <c r="C32" s="28" t="s">
        <v>16</v>
      </c>
      <c r="D32" s="27">
        <v>12912.4</v>
      </c>
      <c r="E32" s="27">
        <v>10751.1</v>
      </c>
    </row>
    <row r="33" spans="1:5" ht="21" customHeight="1" x14ac:dyDescent="0.3">
      <c r="A33" s="37"/>
      <c r="B33" s="36" t="s">
        <v>107</v>
      </c>
      <c r="C33" s="38" t="s">
        <v>16</v>
      </c>
      <c r="D33" s="41">
        <v>3300.5</v>
      </c>
      <c r="E33" s="41">
        <v>3482</v>
      </c>
    </row>
    <row r="34" spans="1:5" ht="33.75" customHeight="1" x14ac:dyDescent="0.3">
      <c r="A34" s="33" t="s">
        <v>108</v>
      </c>
      <c r="B34" s="46" t="s">
        <v>109</v>
      </c>
      <c r="C34" s="28" t="s">
        <v>16</v>
      </c>
      <c r="D34" s="35">
        <v>3200</v>
      </c>
      <c r="E34" s="35">
        <v>17500</v>
      </c>
    </row>
    <row r="35" spans="1:5" s="20" customFormat="1" ht="45.75" x14ac:dyDescent="0.3">
      <c r="A35" s="33" t="s">
        <v>110</v>
      </c>
      <c r="B35" s="46" t="s">
        <v>111</v>
      </c>
      <c r="C35" s="28" t="s">
        <v>16</v>
      </c>
      <c r="D35" s="27">
        <v>5556.3</v>
      </c>
      <c r="E35" s="27">
        <v>4891.6000000000004</v>
      </c>
    </row>
    <row r="36" spans="1:5" x14ac:dyDescent="0.3">
      <c r="A36" s="37"/>
      <c r="B36" s="36" t="s">
        <v>112</v>
      </c>
      <c r="C36" s="38" t="s">
        <v>16</v>
      </c>
      <c r="D36" s="39">
        <v>1334.1</v>
      </c>
      <c r="E36" s="39">
        <v>367.5</v>
      </c>
    </row>
    <row r="37" spans="1:5" ht="33.75" customHeight="1" x14ac:dyDescent="0.3">
      <c r="A37" s="33" t="s">
        <v>113</v>
      </c>
      <c r="B37" s="34" t="s">
        <v>114</v>
      </c>
      <c r="C37" s="28" t="s">
        <v>16</v>
      </c>
      <c r="D37" s="27">
        <v>1136.4000000000001</v>
      </c>
      <c r="E37" s="27">
        <v>709.8</v>
      </c>
    </row>
    <row r="38" spans="1:5" ht="44.25" customHeight="1" x14ac:dyDescent="0.3">
      <c r="A38" s="33" t="s">
        <v>115</v>
      </c>
      <c r="B38" s="34" t="s">
        <v>116</v>
      </c>
      <c r="C38" s="28" t="s">
        <v>16</v>
      </c>
      <c r="D38" s="27">
        <v>85.7</v>
      </c>
      <c r="E38" s="27">
        <v>928.1</v>
      </c>
    </row>
    <row r="39" spans="1:5" ht="34.5" customHeight="1" x14ac:dyDescent="0.3">
      <c r="A39" s="33" t="s">
        <v>117</v>
      </c>
      <c r="B39" s="34" t="s">
        <v>118</v>
      </c>
      <c r="C39" s="28" t="s">
        <v>16</v>
      </c>
      <c r="D39" s="35">
        <v>13796</v>
      </c>
      <c r="E39" s="35">
        <v>14526</v>
      </c>
    </row>
    <row r="40" spans="1:5" s="21" customFormat="1" ht="18" customHeight="1" x14ac:dyDescent="0.3">
      <c r="A40" s="37" t="s">
        <v>119</v>
      </c>
      <c r="B40" s="36" t="s">
        <v>120</v>
      </c>
      <c r="C40" s="38" t="s">
        <v>16</v>
      </c>
      <c r="D40" s="41">
        <v>7395</v>
      </c>
      <c r="E40" s="41">
        <v>8680</v>
      </c>
    </row>
    <row r="41" spans="1:5" s="21" customFormat="1" x14ac:dyDescent="0.3">
      <c r="A41" s="37" t="s">
        <v>121</v>
      </c>
      <c r="B41" s="36" t="s">
        <v>122</v>
      </c>
      <c r="C41" s="38" t="s">
        <v>16</v>
      </c>
      <c r="D41" s="41">
        <v>6401</v>
      </c>
      <c r="E41" s="41">
        <v>5846</v>
      </c>
    </row>
    <row r="42" spans="1:5" s="21" customFormat="1" ht="45" x14ac:dyDescent="0.3">
      <c r="A42" s="26" t="s">
        <v>123</v>
      </c>
      <c r="B42" s="34" t="s">
        <v>124</v>
      </c>
      <c r="C42" s="28" t="s">
        <v>16</v>
      </c>
      <c r="D42" s="27">
        <f>D43+D44</f>
        <v>541.90000000000009</v>
      </c>
      <c r="E42" s="27">
        <f>E43+E44</f>
        <v>383.4</v>
      </c>
    </row>
    <row r="43" spans="1:5" s="21" customFormat="1" x14ac:dyDescent="0.3">
      <c r="A43" s="37" t="s">
        <v>125</v>
      </c>
      <c r="B43" s="36" t="s">
        <v>120</v>
      </c>
      <c r="C43" s="38" t="s">
        <v>16</v>
      </c>
      <c r="D43" s="39">
        <v>29.2</v>
      </c>
      <c r="E43" s="39">
        <v>44.7</v>
      </c>
    </row>
    <row r="44" spans="1:5" s="21" customFormat="1" x14ac:dyDescent="0.3">
      <c r="A44" s="37" t="s">
        <v>126</v>
      </c>
      <c r="B44" s="36" t="s">
        <v>122</v>
      </c>
      <c r="C44" s="38" t="s">
        <v>16</v>
      </c>
      <c r="D44" s="39">
        <v>512.70000000000005</v>
      </c>
      <c r="E44" s="39">
        <v>338.7</v>
      </c>
    </row>
    <row r="45" spans="1:5" ht="47.25" customHeight="1" x14ac:dyDescent="0.3">
      <c r="A45" s="33" t="s">
        <v>127</v>
      </c>
      <c r="B45" s="34" t="s">
        <v>128</v>
      </c>
      <c r="C45" s="28" t="s">
        <v>16</v>
      </c>
      <c r="D45" s="47">
        <v>0</v>
      </c>
      <c r="E45" s="47">
        <v>0</v>
      </c>
    </row>
    <row r="46" spans="1:5" x14ac:dyDescent="0.3">
      <c r="A46" s="33" t="s">
        <v>129</v>
      </c>
      <c r="B46" s="34" t="s">
        <v>130</v>
      </c>
      <c r="C46" s="28" t="s">
        <v>131</v>
      </c>
      <c r="D46" s="39">
        <v>33.29</v>
      </c>
      <c r="E46" s="39">
        <v>33.29</v>
      </c>
    </row>
    <row r="47" spans="1:5" x14ac:dyDescent="0.3">
      <c r="A47" s="48"/>
    </row>
    <row r="48" spans="1:5" x14ac:dyDescent="0.3">
      <c r="A48" s="48"/>
    </row>
    <row r="49" spans="1:4" x14ac:dyDescent="0.3">
      <c r="A49" s="48"/>
    </row>
    <row r="50" spans="1:4" x14ac:dyDescent="0.3">
      <c r="A50" s="23"/>
      <c r="B50" s="49"/>
      <c r="C50" s="50"/>
      <c r="D50" s="49"/>
    </row>
    <row r="51" spans="1:4" x14ac:dyDescent="0.3">
      <c r="A51" s="51"/>
      <c r="B51" s="49"/>
    </row>
  </sheetData>
  <mergeCells count="6">
    <mergeCell ref="A1:D1"/>
    <mergeCell ref="A2:E2"/>
    <mergeCell ref="D3:E3"/>
    <mergeCell ref="A3:A4"/>
    <mergeCell ref="B3:B4"/>
    <mergeCell ref="C3:C4"/>
  </mergeCells>
  <pageMargins left="0.44" right="0.15748031496063" top="0.35433070866141703" bottom="0.15748031496063" header="0.15748031496063" footer="0.15748031496063"/>
  <pageSetup paperSize="9" scale="8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7"/>
  <sheetViews>
    <sheetView tabSelected="1" workbookViewId="0">
      <selection activeCell="G14" sqref="G14"/>
    </sheetView>
  </sheetViews>
  <sheetFormatPr defaultColWidth="9" defaultRowHeight="15" x14ac:dyDescent="0.2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5703125" customWidth="1"/>
  </cols>
  <sheetData>
    <row r="1" spans="1:8" ht="18.75" x14ac:dyDescent="0.3">
      <c r="B1" s="107" t="s">
        <v>132</v>
      </c>
      <c r="C1" s="107"/>
      <c r="D1" s="107"/>
      <c r="E1" s="107"/>
      <c r="F1" s="107"/>
      <c r="G1" s="107"/>
      <c r="H1" s="107"/>
    </row>
    <row r="2" spans="1:8" ht="15" customHeight="1" x14ac:dyDescent="0.25">
      <c r="A2" s="95" t="s">
        <v>4</v>
      </c>
      <c r="B2" s="95" t="s">
        <v>5</v>
      </c>
      <c r="C2" s="95" t="s">
        <v>6</v>
      </c>
      <c r="D2" s="108" t="s">
        <v>7</v>
      </c>
      <c r="E2" s="109"/>
      <c r="F2" s="109"/>
      <c r="G2" s="110"/>
      <c r="H2" s="95" t="s">
        <v>8</v>
      </c>
    </row>
    <row r="3" spans="1:8" x14ac:dyDescent="0.25">
      <c r="A3" s="95"/>
      <c r="B3" s="95"/>
      <c r="C3" s="95"/>
      <c r="D3" s="108" t="s">
        <v>133</v>
      </c>
      <c r="E3" s="110"/>
      <c r="F3" s="108" t="s">
        <v>134</v>
      </c>
      <c r="G3" s="110"/>
      <c r="H3" s="95"/>
    </row>
    <row r="4" spans="1:8" ht="45" x14ac:dyDescent="0.25">
      <c r="A4" s="96"/>
      <c r="B4" s="96"/>
      <c r="C4" s="96"/>
      <c r="D4" s="1" t="s">
        <v>135</v>
      </c>
      <c r="E4" s="1" t="s">
        <v>27</v>
      </c>
      <c r="F4" s="1" t="s">
        <v>135</v>
      </c>
      <c r="G4" s="1" t="s">
        <v>27</v>
      </c>
      <c r="H4" s="96"/>
    </row>
    <row r="5" spans="1:8" ht="48.75" customHeight="1" x14ac:dyDescent="0.25">
      <c r="A5" s="2"/>
      <c r="B5" s="3" t="s">
        <v>136</v>
      </c>
      <c r="C5" s="4"/>
      <c r="D5" s="5" t="s">
        <v>137</v>
      </c>
      <c r="E5" s="5" t="s">
        <v>137</v>
      </c>
      <c r="F5" s="5" t="s">
        <v>137</v>
      </c>
      <c r="G5" s="5" t="s">
        <v>137</v>
      </c>
      <c r="H5" s="6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7" t="s">
        <v>138</v>
      </c>
      <c r="B6" s="8" t="s">
        <v>139</v>
      </c>
      <c r="C6" s="9" t="s">
        <v>16</v>
      </c>
      <c r="D6" s="10">
        <v>0</v>
      </c>
      <c r="E6" s="10">
        <v>0</v>
      </c>
      <c r="F6" s="10">
        <v>0</v>
      </c>
      <c r="G6" s="10">
        <v>0</v>
      </c>
      <c r="H6" s="11" t="s">
        <v>140</v>
      </c>
    </row>
    <row r="7" spans="1:8" ht="30" x14ac:dyDescent="0.25">
      <c r="A7" s="7" t="s">
        <v>141</v>
      </c>
      <c r="B7" s="8" t="s">
        <v>142</v>
      </c>
      <c r="C7" s="9" t="s">
        <v>16</v>
      </c>
      <c r="D7" s="10">
        <v>66544.3</v>
      </c>
      <c r="E7" s="10">
        <v>54316</v>
      </c>
      <c r="F7" s="10">
        <v>87408.3</v>
      </c>
      <c r="G7" s="10">
        <v>90501.3</v>
      </c>
      <c r="H7" s="12"/>
    </row>
    <row r="8" spans="1:8" ht="28.5" customHeight="1" x14ac:dyDescent="0.25">
      <c r="A8" s="7" t="s">
        <v>143</v>
      </c>
      <c r="B8" s="8" t="s">
        <v>144</v>
      </c>
      <c r="C8" s="9" t="s">
        <v>16</v>
      </c>
      <c r="D8" s="10">
        <v>6288.3</v>
      </c>
      <c r="E8" s="10">
        <v>0</v>
      </c>
      <c r="F8" s="10">
        <v>6905.9</v>
      </c>
      <c r="G8" s="10">
        <v>0</v>
      </c>
      <c r="H8" s="11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25">
      <c r="A9" s="7" t="s">
        <v>145</v>
      </c>
      <c r="B9" s="8" t="s">
        <v>146</v>
      </c>
      <c r="C9" s="9" t="s">
        <v>16</v>
      </c>
      <c r="D9" s="10">
        <v>58208.1</v>
      </c>
      <c r="E9" s="10">
        <v>8979.9</v>
      </c>
      <c r="F9" s="10">
        <v>74790</v>
      </c>
      <c r="G9" s="10">
        <v>6360</v>
      </c>
      <c r="H9" s="12"/>
    </row>
    <row r="10" spans="1:8" ht="27.75" customHeight="1" x14ac:dyDescent="0.25">
      <c r="A10" s="7" t="s">
        <v>147</v>
      </c>
      <c r="B10" s="8" t="s">
        <v>148</v>
      </c>
      <c r="C10" s="9" t="s">
        <v>16</v>
      </c>
      <c r="D10" s="10">
        <v>84638.1</v>
      </c>
      <c r="E10" s="10">
        <v>213119.8</v>
      </c>
      <c r="F10" s="10">
        <v>93464.8</v>
      </c>
      <c r="G10" s="10">
        <v>210460.1</v>
      </c>
      <c r="H10" s="11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7" t="s">
        <v>149</v>
      </c>
      <c r="B11" s="8" t="s">
        <v>150</v>
      </c>
      <c r="C11" s="9" t="s">
        <v>16</v>
      </c>
      <c r="D11" s="10">
        <v>55943.8</v>
      </c>
      <c r="E11" s="10">
        <v>262742.5</v>
      </c>
      <c r="F11" s="10">
        <v>73696.5</v>
      </c>
      <c r="G11" s="10">
        <v>238147.3</v>
      </c>
      <c r="H11" s="12"/>
    </row>
    <row r="12" spans="1:8" ht="30" x14ac:dyDescent="0.25">
      <c r="A12" s="7" t="s">
        <v>151</v>
      </c>
      <c r="B12" s="8" t="s">
        <v>152</v>
      </c>
      <c r="C12" s="9" t="s">
        <v>16</v>
      </c>
      <c r="D12" s="10">
        <v>57792.7</v>
      </c>
      <c r="E12" s="10">
        <v>18686.5</v>
      </c>
      <c r="F12" s="10">
        <v>58344.5</v>
      </c>
      <c r="G12" s="10">
        <v>23951.8</v>
      </c>
      <c r="H12" s="11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13" t="s">
        <v>153</v>
      </c>
      <c r="B13" s="14" t="s">
        <v>154</v>
      </c>
      <c r="C13" s="15" t="s">
        <v>16</v>
      </c>
      <c r="D13" s="16">
        <v>0</v>
      </c>
      <c r="E13" s="16">
        <v>0</v>
      </c>
      <c r="F13" s="16">
        <v>0</v>
      </c>
      <c r="G13" s="16">
        <v>0</v>
      </c>
      <c r="H13" s="17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13" t="s">
        <v>155</v>
      </c>
      <c r="B14" s="14" t="s">
        <v>156</v>
      </c>
      <c r="C14" s="15" t="s">
        <v>16</v>
      </c>
      <c r="D14" s="16">
        <v>2011.1</v>
      </c>
      <c r="E14" s="18" t="s">
        <v>137</v>
      </c>
      <c r="F14" s="16">
        <v>2597</v>
      </c>
      <c r="G14" s="18" t="s">
        <v>137</v>
      </c>
      <c r="H14" s="17"/>
    </row>
    <row r="15" spans="1:8" x14ac:dyDescent="0.25">
      <c r="A15" s="13" t="s">
        <v>157</v>
      </c>
      <c r="B15" s="14" t="s">
        <v>158</v>
      </c>
      <c r="C15" s="15" t="s">
        <v>16</v>
      </c>
      <c r="D15" s="16">
        <v>10.8</v>
      </c>
      <c r="E15" s="16">
        <v>0</v>
      </c>
      <c r="F15" s="16">
        <v>929.8</v>
      </c>
      <c r="G15" s="16">
        <v>16960.400000000001</v>
      </c>
      <c r="H15" s="17"/>
    </row>
    <row r="16" spans="1:8" ht="30" x14ac:dyDescent="0.25">
      <c r="A16" s="13" t="s">
        <v>159</v>
      </c>
      <c r="B16" s="14" t="s">
        <v>160</v>
      </c>
      <c r="C16" s="15" t="s">
        <v>161</v>
      </c>
      <c r="D16" s="16">
        <v>90</v>
      </c>
      <c r="E16" s="16">
        <v>2</v>
      </c>
      <c r="F16" s="16">
        <v>89</v>
      </c>
      <c r="G16" s="16">
        <v>2</v>
      </c>
      <c r="H16" s="17"/>
    </row>
    <row r="17" spans="1:8" ht="30" x14ac:dyDescent="0.25">
      <c r="A17" s="13" t="s">
        <v>162</v>
      </c>
      <c r="B17" s="14" t="s">
        <v>163</v>
      </c>
      <c r="C17" s="15" t="s">
        <v>161</v>
      </c>
      <c r="D17" s="16">
        <v>51.3</v>
      </c>
      <c r="E17" s="16"/>
      <c r="F17" s="16">
        <v>46.8</v>
      </c>
      <c r="G17" s="16"/>
      <c r="H17" s="17"/>
    </row>
  </sheetData>
  <mergeCells count="8">
    <mergeCell ref="B1:H1"/>
    <mergeCell ref="D2:G2"/>
    <mergeCell ref="D3:E3"/>
    <mergeCell ref="F3:G3"/>
    <mergeCell ref="A2:A4"/>
    <mergeCell ref="B2:B4"/>
    <mergeCell ref="C2:C4"/>
    <mergeCell ref="H2:H4"/>
  </mergeCells>
  <pageMargins left="0.70866141732283505" right="0.70866141732283505" top="0.27559055118110198" bottom="0.23622047244094499" header="0.23622047244094499" footer="0.27559055118110198"/>
  <pageSetup paperSize="9" scale="85" fitToHeight="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Часть 1</vt:lpstr>
      <vt:lpstr>Лист1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Элла Кроловецкая</cp:lastModifiedBy>
  <cp:lastPrinted>2023-05-29T11:27:00Z</cp:lastPrinted>
  <dcterms:created xsi:type="dcterms:W3CDTF">2016-06-17T07:08:00Z</dcterms:created>
  <dcterms:modified xsi:type="dcterms:W3CDTF">2023-05-30T12:38:01Z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1049-11.2.0.9327</vt:lpwstr>
  </property>
</Properties>
</file>