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20\room229\Союз городов Центра  и Северо-Запада  России\Май 2023 год\"/>
    </mc:Choice>
  </mc:AlternateContent>
  <bookViews>
    <workbookView xWindow="-120" yWindow="-120" windowWidth="29040" windowHeight="1584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62913" iterate="1"/>
</workbook>
</file>

<file path=xl/calcChain.xml><?xml version="1.0" encoding="utf-8"?>
<calcChain xmlns="http://schemas.openxmlformats.org/spreadsheetml/2006/main">
  <c r="D24" i="5" l="1"/>
  <c r="D18" i="1" l="1"/>
  <c r="E44" i="5" l="1"/>
  <c r="E41" i="5"/>
  <c r="D41" i="5"/>
  <c r="E39" i="5"/>
  <c r="D39" i="5"/>
  <c r="D38" i="5" s="1"/>
  <c r="E38" i="5"/>
  <c r="E28" i="5"/>
  <c r="D28" i="5"/>
  <c r="D6" i="5" s="1"/>
  <c r="E24" i="5"/>
  <c r="E18" i="5"/>
  <c r="D18" i="5"/>
  <c r="E16" i="5"/>
  <c r="E14" i="5" s="1"/>
  <c r="D16" i="5"/>
  <c r="D14" i="5" s="1"/>
  <c r="E6" i="5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F13" i="1"/>
  <c r="F9" i="1"/>
  <c r="F8" i="1"/>
  <c r="E13" i="1" l="1"/>
  <c r="D13" i="1"/>
  <c r="F14" i="1" s="1"/>
  <c r="E9" i="1"/>
  <c r="D9" i="1"/>
  <c r="F10" i="1" l="1"/>
  <c r="E17" i="1"/>
  <c r="D17" i="1"/>
  <c r="F18" i="1" s="1"/>
</calcChain>
</file>

<file path=xl/sharedStrings.xml><?xml version="1.0" encoding="utf-8"?>
<sst xmlns="http://schemas.openxmlformats.org/spreadsheetml/2006/main" count="247" uniqueCount="162">
  <si>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</si>
  <si>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</si>
  <si>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</si>
  <si>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</si>
  <si>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</si>
  <si>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</si>
  <si>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</si>
  <si>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</si>
  <si>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</si>
  <si>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</si>
  <si>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</si>
  <si>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</si>
  <si>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</si>
  <si>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</si>
  <si>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</si>
  <si>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</si>
  <si>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</si>
  <si>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</si>
  <si>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</si>
  <si>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</si>
  <si>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</si>
  <si>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</si>
  <si>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</si>
  <si>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</si>
  <si>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</si>
  <si>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</si>
  <si>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</si>
  <si>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</si>
  <si>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</si>
  <si>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</si>
  <si>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</si>
  <si>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</si>
  <si>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</si>
  <si>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</si>
  <si>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</si>
  <si>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</si>
  <si>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</si>
  <si>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</si>
  <si>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</si>
  <si>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</si>
  <si>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</si>
  <si>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</si>
  <si>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</si>
  <si>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</si>
  <si>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</si>
  <si>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</si>
  <si>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</si>
  <si>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</si>
  <si>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</si>
  <si>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</si>
  <si>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</si>
  <si>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</si>
  <si>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</si>
  <si>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</si>
  <si>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</si>
  <si>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</si>
  <si>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</si>
  <si>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</si>
  <si>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</si>
  <si>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</si>
  <si>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</si>
  <si>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</si>
  <si>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</si>
  <si>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</si>
  <si>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</si>
  <si>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</si>
  <si>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</si>
  <si>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</si>
  <si>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</si>
  <si>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</si>
  <si>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</si>
  <si>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</si>
  <si>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</si>
  <si>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</si>
  <si>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</si>
  <si>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</si>
  <si>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</si>
  <si>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</si>
  <si>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</si>
  <si>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</si>
  <si>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</si>
  <si>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</si>
  <si>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</si>
  <si>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</si>
  <si>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</si>
  <si>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</si>
  <si>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</si>
  <si>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</si>
  <si>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</si>
  <si>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</si>
  <si>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</si>
  <si>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</si>
  <si>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</si>
  <si>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</si>
  <si>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</si>
  <si>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</si>
  <si>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</si>
  <si>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</si>
  <si>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</si>
  <si>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</si>
  <si>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</si>
  <si>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</si>
  <si>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</si>
  <si>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</si>
  <si>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</si>
  <si>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</si>
  <si>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</si>
  <si>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</si>
  <si>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</si>
  <si>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</si>
  <si>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</si>
  <si>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</si>
  <si>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</si>
  <si>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</si>
  <si>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</si>
  <si>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</si>
  <si>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</si>
  <si>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</si>
  <si>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</si>
  <si>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</si>
  <si>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</si>
  <si>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</si>
  <si>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</si>
  <si>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</si>
  <si>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</si>
  <si>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</si>
  <si>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</si>
  <si>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</si>
  <si>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</si>
  <si>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</si>
  <si>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</si>
  <si>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</si>
  <si>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</si>
  <si>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</si>
  <si>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</si>
  <si>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</si>
  <si>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</si>
  <si>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</si>
  <si>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</si>
  <si>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</si>
  <si>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</si>
  <si>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</si>
  <si>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</si>
  <si>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</si>
  <si>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</si>
  <si>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</si>
  <si>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</si>
  <si>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</si>
  <si>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</si>
  <si>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</si>
  <si>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</si>
  <si>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</si>
  <si>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</si>
  <si>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</si>
  <si>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</si>
  <si>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налог на доходы физических лиц (единый норматив отчислений: 2021-2022гг - 5%)</t>
  </si>
  <si>
    <t xml:space="preserve">акцизы по подакцизным товарам (продукции), производимым на территории РФ (дифференцированный норматив отчислений: 2021г -0,1311%, 2022г - 0,1330%) </t>
  </si>
  <si>
    <t xml:space="preserve">налог, взимаемый в связи с применением упрощенной системы налогообложения (дифференцированный норматив отчислений: 2021г -18,12%, 2022г - 19,44%) </t>
  </si>
  <si>
    <t>за январь-апрель 2023 года списано ФНС порядка 273 млн рублей</t>
  </si>
  <si>
    <t>повлияло отрицательно</t>
  </si>
  <si>
    <t>Городской округ город Череповец Вологодской области</t>
  </si>
  <si>
    <t xml:space="preserve">Наличие кассового плана.
Проведение ежемесячного анализа по прогнозным поступлениям доходов и осуществлению расходов городского бюджета, формирование и доведение до главных распорядителей бюджетных средств предельных объемов финансирования. Реализация механизма приоритизации расходов бюджета ГРБС, осуществление выплат по первоочередным расходам, а также исходя из поступлений доходов в городской бюджет.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</si>
</sst>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164" fontId="5" fillId="0" borderId="19" xfId="0" applyNumberFormat="1" applyFont="1" applyFill="1" applyBorder="1" applyProtection="1">
      <protection locked="0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" fillId="2" borderId="20" xfId="0" applyNumberFormat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4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49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3" fillId="3" borderId="19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vertical="center" wrapText="1"/>
    </xf>
    <xf numFmtId="0" fontId="14" fillId="0" borderId="15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wrapText="1"/>
    </xf>
    <xf numFmtId="0" fontId="15" fillId="0" borderId="0" xfId="1" applyFont="1"/>
    <xf numFmtId="49" fontId="1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2" fillId="0" borderId="1" xfId="1" applyFont="1" applyBorder="1" applyAlignment="1">
      <alignment horizontal="right" vertical="center" wrapText="1"/>
    </xf>
    <xf numFmtId="0" fontId="13" fillId="3" borderId="1" xfId="1" applyFont="1" applyFill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right" vertical="center"/>
    </xf>
    <xf numFmtId="164" fontId="14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right" wrapText="1"/>
    </xf>
    <xf numFmtId="0" fontId="1" fillId="2" borderId="7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left" wrapText="1"/>
    </xf>
    <xf numFmtId="164" fontId="5" fillId="0" borderId="19" xfId="0" applyNumberFormat="1" applyFont="1" applyBorder="1" applyAlignment="1" applyProtection="1">
      <alignment horizontal="right" vertical="center"/>
      <protection locked="0"/>
    </xf>
    <xf numFmtId="164" fontId="5" fillId="0" borderId="19" xfId="0" applyNumberFormat="1" applyFont="1" applyFill="1" applyBorder="1" applyProtection="1">
      <protection locked="0"/>
    </xf>
    <xf numFmtId="164" fontId="14" fillId="0" borderId="1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wrapText="1"/>
      <protection locked="0"/>
    </xf>
    <xf numFmtId="164" fontId="1" fillId="0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3" xfId="1" applyFont="1" applyBorder="1" applyAlignment="1">
      <alignment horizontal="right" vertical="center" wrapText="1"/>
    </xf>
    <xf numFmtId="0" fontId="12" fillId="0" borderId="15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5.42578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109" t="s">
        <v>104</v>
      </c>
      <c r="C1" s="109"/>
      <c r="D1" s="109"/>
      <c r="E1" s="109"/>
      <c r="F1" s="109"/>
    </row>
    <row r="2" spans="1:6" ht="19.5" customHeight="1" x14ac:dyDescent="0.3">
      <c r="B2" s="106" t="s">
        <v>160</v>
      </c>
      <c r="C2" s="106"/>
      <c r="D2" s="106"/>
      <c r="E2" s="106"/>
    </row>
    <row r="3" spans="1:6" ht="14.25" customHeight="1" x14ac:dyDescent="0.25">
      <c r="B3" s="108" t="s">
        <v>23</v>
      </c>
      <c r="C3" s="108"/>
      <c r="D3" s="108"/>
      <c r="E3" s="108"/>
    </row>
    <row r="4" spans="1:6" ht="18.75" customHeight="1" x14ac:dyDescent="0.3">
      <c r="B4" s="106" t="s">
        <v>22</v>
      </c>
      <c r="C4" s="106"/>
      <c r="D4" s="106"/>
      <c r="E4" s="106"/>
    </row>
    <row r="6" spans="1:6" ht="15" customHeight="1" x14ac:dyDescent="0.25">
      <c r="A6" s="104" t="s">
        <v>24</v>
      </c>
      <c r="B6" s="104" t="s">
        <v>1</v>
      </c>
      <c r="C6" s="104" t="s">
        <v>2</v>
      </c>
      <c r="D6" s="107" t="s">
        <v>10</v>
      </c>
      <c r="E6" s="107"/>
      <c r="F6" s="104" t="s">
        <v>25</v>
      </c>
    </row>
    <row r="7" spans="1:6" ht="27.75" customHeight="1" thickBot="1" x14ac:dyDescent="0.3">
      <c r="A7" s="105"/>
      <c r="B7" s="105"/>
      <c r="C7" s="105"/>
      <c r="D7" s="8" t="s">
        <v>105</v>
      </c>
      <c r="E7" s="8" t="s">
        <v>106</v>
      </c>
      <c r="F7" s="105"/>
    </row>
    <row r="8" spans="1:6" ht="37.5" customHeight="1" thickBot="1" x14ac:dyDescent="0.3">
      <c r="A8" s="21" t="s">
        <v>31</v>
      </c>
      <c r="B8" s="9" t="s">
        <v>4</v>
      </c>
      <c r="C8" s="10" t="s">
        <v>3</v>
      </c>
      <c r="D8" s="36">
        <v>309.39999999999998</v>
      </c>
      <c r="E8" s="36">
        <v>301</v>
      </c>
      <c r="F8" s="14" t="str">
        <f>IF(OR(D8&gt;800,E8&gt;800),"ОШИБКА: единицы измерения - тыс.чел"," ")</f>
        <v xml:space="preserve"> </v>
      </c>
    </row>
    <row r="9" spans="1:6" ht="41.25" customHeight="1" x14ac:dyDescent="0.25">
      <c r="A9" s="21" t="s">
        <v>33</v>
      </c>
      <c r="B9" s="9" t="s">
        <v>11</v>
      </c>
      <c r="C9" s="10" t="s">
        <v>0</v>
      </c>
      <c r="D9" s="13">
        <f>D11+D12</f>
        <v>12861804.5</v>
      </c>
      <c r="E9" s="13">
        <f t="shared" ref="E9" si="0">E11+E12</f>
        <v>13909554.699999999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37">
        <v>4317660</v>
      </c>
      <c r="E11" s="37">
        <v>4738563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v>8544144.5</v>
      </c>
      <c r="E12" s="38">
        <v>9170991.6999999993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12592756.1</v>
      </c>
      <c r="E13" s="13">
        <f t="shared" ref="E13" si="1">E15+E16</f>
        <v>13834494.800000001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7368226.0999999996</v>
      </c>
      <c r="E15" s="37">
        <v>7951493</v>
      </c>
      <c r="F15" s="16"/>
    </row>
    <row r="16" spans="1:6" ht="15.75" thickBot="1" x14ac:dyDescent="0.3">
      <c r="A16" s="22" t="s">
        <v>40</v>
      </c>
      <c r="B16" s="11" t="s">
        <v>19</v>
      </c>
      <c r="C16" s="12" t="s">
        <v>0</v>
      </c>
      <c r="D16" s="38">
        <v>5224530</v>
      </c>
      <c r="E16" s="38">
        <v>5883001.7999999998</v>
      </c>
      <c r="F16" s="17"/>
    </row>
    <row r="17" spans="1:8" ht="39" customHeight="1" x14ac:dyDescent="0.25">
      <c r="A17" s="24" t="s">
        <v>43</v>
      </c>
      <c r="B17" s="9" t="s">
        <v>6</v>
      </c>
      <c r="C17" s="10" t="s">
        <v>0</v>
      </c>
      <c r="D17" s="13">
        <f>D9-D13</f>
        <v>269048.40000000037</v>
      </c>
      <c r="E17" s="13">
        <f t="shared" ref="E17" si="2">E9-E13</f>
        <v>75059.89999999851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D20+D21+D22+D23+D24</f>
        <v>-269048.40000000002</v>
      </c>
      <c r="E18" s="6">
        <f>E20+E21+E22+E23+E24</f>
        <v>-75059.899999999994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41"/>
      <c r="B19" s="64" t="s">
        <v>21</v>
      </c>
      <c r="C19" s="42"/>
      <c r="D19" s="67"/>
      <c r="E19" s="67"/>
      <c r="F19" s="27"/>
    </row>
    <row r="20" spans="1:8" ht="31.5" customHeight="1" x14ac:dyDescent="0.25">
      <c r="A20" s="24" t="s">
        <v>45</v>
      </c>
      <c r="B20" s="9" t="s">
        <v>8</v>
      </c>
      <c r="C20" s="10" t="s">
        <v>0</v>
      </c>
      <c r="D20" s="63"/>
      <c r="E20" s="63"/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31.5" customHeight="1" x14ac:dyDescent="0.25">
      <c r="A21" s="25" t="s">
        <v>46</v>
      </c>
      <c r="B21" s="2" t="s">
        <v>107</v>
      </c>
      <c r="C21" s="62" t="s">
        <v>0</v>
      </c>
      <c r="D21" s="66"/>
      <c r="E21" s="66"/>
      <c r="F21" s="15"/>
    </row>
    <row r="22" spans="1:8" ht="43.5" customHeight="1" x14ac:dyDescent="0.25">
      <c r="A22" s="25" t="s">
        <v>47</v>
      </c>
      <c r="B22" s="2" t="s">
        <v>14</v>
      </c>
      <c r="C22" s="62" t="s">
        <v>0</v>
      </c>
      <c r="D22" s="37"/>
      <c r="E22" s="37"/>
      <c r="F22" s="15"/>
    </row>
    <row r="23" spans="1:8" x14ac:dyDescent="0.25">
      <c r="A23" s="25" t="s">
        <v>48</v>
      </c>
      <c r="B23" s="2" t="s">
        <v>13</v>
      </c>
      <c r="C23" s="62" t="s">
        <v>0</v>
      </c>
      <c r="D23" s="37"/>
      <c r="E23" s="37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6" t="s">
        <v>49</v>
      </c>
      <c r="B24" s="28" t="s">
        <v>9</v>
      </c>
      <c r="C24" s="12" t="s">
        <v>0</v>
      </c>
      <c r="D24" s="38">
        <v>-269048.40000000002</v>
      </c>
      <c r="E24" s="38">
        <v>-75059.899999999994</v>
      </c>
      <c r="F24" s="68"/>
    </row>
    <row r="25" spans="1:8" ht="30" x14ac:dyDescent="0.25">
      <c r="A25" s="44" t="s">
        <v>50</v>
      </c>
      <c r="B25" s="45" t="s">
        <v>12</v>
      </c>
      <c r="C25" s="46" t="s">
        <v>0</v>
      </c>
      <c r="D25" s="65">
        <v>0</v>
      </c>
      <c r="E25" s="65">
        <v>0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30" x14ac:dyDescent="0.25">
      <c r="A27" s="25" t="s">
        <v>51</v>
      </c>
      <c r="B27" s="3" t="s">
        <v>26</v>
      </c>
      <c r="C27" s="4" t="s">
        <v>0</v>
      </c>
      <c r="D27" s="37">
        <v>0</v>
      </c>
      <c r="E27" s="37">
        <v>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30" x14ac:dyDescent="0.25">
      <c r="A28" s="25" t="s">
        <v>52</v>
      </c>
      <c r="B28" s="3" t="s">
        <v>27</v>
      </c>
      <c r="C28" s="4" t="s">
        <v>0</v>
      </c>
      <c r="D28" s="37">
        <v>0</v>
      </c>
      <c r="E28" s="37">
        <v>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30.75" thickBot="1" x14ac:dyDescent="0.3">
      <c r="A29" s="41" t="s">
        <v>53</v>
      </c>
      <c r="B29" s="64" t="s">
        <v>65</v>
      </c>
      <c r="C29" s="69" t="s">
        <v>0</v>
      </c>
      <c r="D29" s="43">
        <v>0</v>
      </c>
      <c r="E29" s="43">
        <v>0</v>
      </c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66" customHeight="1" x14ac:dyDescent="0.25">
      <c r="A30" s="24" t="s">
        <v>54</v>
      </c>
      <c r="B30" s="9" t="s">
        <v>144</v>
      </c>
      <c r="C30" s="70" t="s">
        <v>112</v>
      </c>
      <c r="D30" s="110" t="s">
        <v>159</v>
      </c>
      <c r="E30" s="110"/>
      <c r="F30" s="99" t="s">
        <v>158</v>
      </c>
    </row>
    <row r="31" spans="1:8" ht="259.5" customHeight="1" thickBot="1" x14ac:dyDescent="0.3">
      <c r="A31" s="26" t="s">
        <v>55</v>
      </c>
      <c r="B31" s="11" t="s">
        <v>145</v>
      </c>
      <c r="C31" s="71"/>
      <c r="D31" s="111" t="s">
        <v>161</v>
      </c>
      <c r="E31" s="112"/>
      <c r="F31" s="100" t="s">
        <v>113</v>
      </c>
    </row>
  </sheetData>
  <mergeCells count="11">
    <mergeCell ref="B3:E3"/>
    <mergeCell ref="B2:E2"/>
    <mergeCell ref="B1:F1"/>
    <mergeCell ref="D30:E30"/>
    <mergeCell ref="D31:E31"/>
    <mergeCell ref="F6:F7"/>
    <mergeCell ref="A6:A7"/>
    <mergeCell ref="B4:E4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85" zoomScaleNormal="85" workbookViewId="0">
      <selection sqref="A1:D1"/>
    </sheetView>
  </sheetViews>
  <sheetFormatPr defaultRowHeight="18.75" x14ac:dyDescent="0.3"/>
  <cols>
    <col min="1" max="1" width="9" style="59" customWidth="1"/>
    <col min="2" max="2" width="79.42578125" style="51" customWidth="1"/>
    <col min="3" max="3" width="11.5703125" style="54" customWidth="1"/>
    <col min="4" max="5" width="16.85546875" style="97" customWidth="1"/>
    <col min="6" max="16384" width="9.140625" style="51"/>
  </cols>
  <sheetData>
    <row r="1" spans="1:6" ht="17.25" customHeight="1" x14ac:dyDescent="0.3">
      <c r="A1" s="113" t="s">
        <v>115</v>
      </c>
      <c r="B1" s="113"/>
      <c r="C1" s="113"/>
      <c r="D1" s="113"/>
      <c r="E1" s="89"/>
      <c r="F1" s="72"/>
    </row>
    <row r="2" spans="1:6" ht="7.5" hidden="1" customHeight="1" x14ac:dyDescent="0.3">
      <c r="A2" s="114"/>
      <c r="B2" s="114"/>
      <c r="C2" s="114"/>
      <c r="D2" s="114"/>
      <c r="E2" s="114"/>
    </row>
    <row r="3" spans="1:6" ht="27" customHeight="1" x14ac:dyDescent="0.3">
      <c r="A3" s="115" t="s">
        <v>24</v>
      </c>
      <c r="B3" s="116" t="s">
        <v>1</v>
      </c>
      <c r="C3" s="117" t="s">
        <v>116</v>
      </c>
      <c r="D3" s="118" t="s">
        <v>66</v>
      </c>
      <c r="E3" s="119"/>
    </row>
    <row r="4" spans="1:6" s="61" customFormat="1" ht="21.75" customHeight="1" x14ac:dyDescent="0.3">
      <c r="A4" s="115"/>
      <c r="B4" s="116"/>
      <c r="C4" s="117"/>
      <c r="D4" s="90" t="s">
        <v>117</v>
      </c>
      <c r="E4" s="90" t="s">
        <v>106</v>
      </c>
    </row>
    <row r="5" spans="1:6" s="61" customFormat="1" ht="21.75" customHeight="1" x14ac:dyDescent="0.3">
      <c r="A5" s="73" t="s">
        <v>67</v>
      </c>
      <c r="B5" s="74" t="s">
        <v>68</v>
      </c>
      <c r="C5" s="75"/>
      <c r="D5" s="91"/>
      <c r="E5" s="91"/>
    </row>
    <row r="6" spans="1:6" x14ac:dyDescent="0.3">
      <c r="A6" s="76" t="s">
        <v>69</v>
      </c>
      <c r="B6" s="77" t="s">
        <v>118</v>
      </c>
      <c r="C6" s="78" t="s">
        <v>0</v>
      </c>
      <c r="D6" s="92">
        <f>D7+D19+D24</f>
        <v>12861804.5</v>
      </c>
      <c r="E6" s="92">
        <f>E7+E19+E24</f>
        <v>13909554.701099999</v>
      </c>
    </row>
    <row r="7" spans="1:6" x14ac:dyDescent="0.3">
      <c r="A7" s="76" t="s">
        <v>70</v>
      </c>
      <c r="B7" s="77" t="s">
        <v>71</v>
      </c>
      <c r="C7" s="78" t="s">
        <v>0</v>
      </c>
      <c r="D7" s="93">
        <v>3566523.1</v>
      </c>
      <c r="E7" s="93">
        <v>3928875.1</v>
      </c>
    </row>
    <row r="8" spans="1:6" ht="13.5" customHeight="1" x14ac:dyDescent="0.3">
      <c r="A8" s="76"/>
      <c r="B8" s="79" t="s">
        <v>21</v>
      </c>
      <c r="C8" s="78"/>
      <c r="D8" s="93"/>
      <c r="E8" s="93"/>
    </row>
    <row r="9" spans="1:6" ht="21.75" customHeight="1" x14ac:dyDescent="0.3">
      <c r="A9" s="80" t="s">
        <v>72</v>
      </c>
      <c r="B9" s="79" t="s">
        <v>102</v>
      </c>
      <c r="C9" s="81" t="s">
        <v>0</v>
      </c>
      <c r="D9" s="93">
        <v>2177049</v>
      </c>
      <c r="E9" s="93">
        <v>2462464.7000000002</v>
      </c>
    </row>
    <row r="10" spans="1:6" x14ac:dyDescent="0.3">
      <c r="A10" s="80" t="s">
        <v>73</v>
      </c>
      <c r="B10" s="79" t="s">
        <v>119</v>
      </c>
      <c r="C10" s="81" t="s">
        <v>0</v>
      </c>
      <c r="D10" s="94">
        <v>522393.19999999995</v>
      </c>
      <c r="E10" s="94">
        <v>565160.5</v>
      </c>
    </row>
    <row r="11" spans="1:6" ht="30" customHeight="1" x14ac:dyDescent="0.3">
      <c r="A11" s="80"/>
      <c r="B11" s="79" t="s">
        <v>120</v>
      </c>
      <c r="C11" s="81" t="s">
        <v>0</v>
      </c>
      <c r="D11" s="94">
        <v>60280.5</v>
      </c>
      <c r="E11" s="94">
        <v>65609.2</v>
      </c>
    </row>
    <row r="12" spans="1:6" x14ac:dyDescent="0.3">
      <c r="A12" s="80" t="s">
        <v>74</v>
      </c>
      <c r="B12" s="79" t="s">
        <v>75</v>
      </c>
      <c r="C12" s="81" t="s">
        <v>0</v>
      </c>
      <c r="D12" s="94">
        <v>373544.4</v>
      </c>
      <c r="E12" s="94">
        <v>419576.1</v>
      </c>
    </row>
    <row r="13" spans="1:6" x14ac:dyDescent="0.3">
      <c r="A13" s="80" t="s">
        <v>76</v>
      </c>
      <c r="B13" s="79" t="s">
        <v>77</v>
      </c>
      <c r="C13" s="81" t="s">
        <v>0</v>
      </c>
      <c r="D13" s="94">
        <v>430406.1</v>
      </c>
      <c r="E13" s="94">
        <v>415536.9</v>
      </c>
    </row>
    <row r="14" spans="1:6" ht="30.75" customHeight="1" x14ac:dyDescent="0.3">
      <c r="A14" s="76" t="s">
        <v>78</v>
      </c>
      <c r="B14" s="77" t="s">
        <v>121</v>
      </c>
      <c r="C14" s="78" t="s">
        <v>103</v>
      </c>
      <c r="D14" s="95">
        <f>SUM(D16:D18)</f>
        <v>188041.89132</v>
      </c>
      <c r="E14" s="95">
        <f>SUM(E16:E18)</f>
        <v>228041.03812000004</v>
      </c>
    </row>
    <row r="15" spans="1:6" x14ac:dyDescent="0.3">
      <c r="A15" s="76"/>
      <c r="B15" s="82" t="s">
        <v>21</v>
      </c>
      <c r="C15" s="81" t="s">
        <v>0</v>
      </c>
      <c r="D15" s="94"/>
      <c r="E15" s="94"/>
    </row>
    <row r="16" spans="1:6" ht="30" x14ac:dyDescent="0.3">
      <c r="A16" s="76"/>
      <c r="B16" s="82" t="s">
        <v>155</v>
      </c>
      <c r="C16" s="81" t="s">
        <v>0</v>
      </c>
      <c r="D16" s="94">
        <f>D9*5%</f>
        <v>108852.45000000001</v>
      </c>
      <c r="E16" s="94">
        <f>E9*5%</f>
        <v>123123.23500000002</v>
      </c>
    </row>
    <row r="17" spans="1:5" ht="45" x14ac:dyDescent="0.3">
      <c r="A17" s="76"/>
      <c r="B17" s="82" t="s">
        <v>156</v>
      </c>
      <c r="C17" s="81" t="s">
        <v>0</v>
      </c>
      <c r="D17" s="94">
        <v>6521.7</v>
      </c>
      <c r="E17" s="94">
        <v>7816.5</v>
      </c>
    </row>
    <row r="18" spans="1:5" ht="45" x14ac:dyDescent="0.3">
      <c r="A18" s="76"/>
      <c r="B18" s="79" t="s">
        <v>157</v>
      </c>
      <c r="C18" s="81" t="s">
        <v>0</v>
      </c>
      <c r="D18" s="94">
        <f>401036.1*18.12%</f>
        <v>72667.741320000001</v>
      </c>
      <c r="E18" s="94">
        <f>499492.3*19.44%</f>
        <v>97101.303120000011</v>
      </c>
    </row>
    <row r="19" spans="1:5" x14ac:dyDescent="0.3">
      <c r="A19" s="76" t="s">
        <v>83</v>
      </c>
      <c r="B19" s="77" t="s">
        <v>79</v>
      </c>
      <c r="C19" s="78" t="s">
        <v>0</v>
      </c>
      <c r="D19" s="93">
        <v>751136.9</v>
      </c>
      <c r="E19" s="93">
        <v>809687.90110000002</v>
      </c>
    </row>
    <row r="20" spans="1:5" ht="12.75" customHeight="1" x14ac:dyDescent="0.3">
      <c r="A20" s="76"/>
      <c r="B20" s="83" t="s">
        <v>21</v>
      </c>
      <c r="C20" s="78"/>
      <c r="D20" s="93"/>
      <c r="E20" s="93"/>
    </row>
    <row r="21" spans="1:5" ht="37.5" customHeight="1" x14ac:dyDescent="0.3">
      <c r="A21" s="80" t="s">
        <v>122</v>
      </c>
      <c r="B21" s="82" t="s">
        <v>80</v>
      </c>
      <c r="C21" s="81" t="s">
        <v>0</v>
      </c>
      <c r="D21" s="94">
        <v>349954.3</v>
      </c>
      <c r="E21" s="94">
        <v>340666.5</v>
      </c>
    </row>
    <row r="22" spans="1:5" ht="45.75" customHeight="1" x14ac:dyDescent="0.3">
      <c r="A22" s="76"/>
      <c r="B22" s="82" t="s">
        <v>81</v>
      </c>
      <c r="C22" s="81" t="s">
        <v>0</v>
      </c>
      <c r="D22" s="94">
        <v>275823.59999999998</v>
      </c>
      <c r="E22" s="94">
        <v>267959</v>
      </c>
    </row>
    <row r="23" spans="1:5" ht="21" customHeight="1" x14ac:dyDescent="0.3">
      <c r="A23" s="80" t="s">
        <v>123</v>
      </c>
      <c r="B23" s="82" t="s">
        <v>82</v>
      </c>
      <c r="C23" s="81" t="s">
        <v>0</v>
      </c>
      <c r="D23" s="94">
        <v>181372.1</v>
      </c>
      <c r="E23" s="94">
        <v>219687.1</v>
      </c>
    </row>
    <row r="24" spans="1:5" ht="30" x14ac:dyDescent="0.3">
      <c r="A24" s="76" t="s">
        <v>84</v>
      </c>
      <c r="B24" s="84" t="s">
        <v>124</v>
      </c>
      <c r="C24" s="78" t="s">
        <v>0</v>
      </c>
      <c r="D24" s="92">
        <f>D26+D28+D29+D30</f>
        <v>8544144.5</v>
      </c>
      <c r="E24" s="92">
        <f>E26+E28+E29+E30</f>
        <v>9170991.6999999993</v>
      </c>
    </row>
    <row r="25" spans="1:5" ht="14.25" customHeight="1" x14ac:dyDescent="0.3">
      <c r="A25" s="76"/>
      <c r="B25" s="85" t="s">
        <v>15</v>
      </c>
      <c r="C25" s="78"/>
      <c r="D25" s="93"/>
      <c r="E25" s="93"/>
    </row>
    <row r="26" spans="1:5" ht="15.75" customHeight="1" x14ac:dyDescent="0.3">
      <c r="A26" s="80" t="s">
        <v>125</v>
      </c>
      <c r="B26" s="79" t="s">
        <v>126</v>
      </c>
      <c r="C26" s="81" t="s">
        <v>0</v>
      </c>
      <c r="D26" s="93">
        <v>8179456.7000000002</v>
      </c>
      <c r="E26" s="93">
        <v>9181654.4000000004</v>
      </c>
    </row>
    <row r="27" spans="1:5" ht="15.75" customHeight="1" x14ac:dyDescent="0.3">
      <c r="A27" s="80"/>
      <c r="B27" s="83" t="s">
        <v>127</v>
      </c>
      <c r="C27" s="81" t="s">
        <v>0</v>
      </c>
      <c r="D27" s="93">
        <v>3880068.5</v>
      </c>
      <c r="E27" s="93">
        <v>4411670.5</v>
      </c>
    </row>
    <row r="28" spans="1:5" ht="18.75" customHeight="1" x14ac:dyDescent="0.3">
      <c r="A28" s="80" t="s">
        <v>128</v>
      </c>
      <c r="B28" s="79" t="s">
        <v>129</v>
      </c>
      <c r="C28" s="81" t="s">
        <v>0</v>
      </c>
      <c r="D28" s="94">
        <f>376293.3</f>
        <v>376293.3</v>
      </c>
      <c r="E28" s="94">
        <f>12237.1+1893.5</f>
        <v>14130.6</v>
      </c>
    </row>
    <row r="29" spans="1:5" ht="28.5" customHeight="1" x14ac:dyDescent="0.3">
      <c r="A29" s="80" t="s">
        <v>130</v>
      </c>
      <c r="B29" s="79" t="s">
        <v>131</v>
      </c>
      <c r="C29" s="81" t="s">
        <v>0</v>
      </c>
      <c r="D29" s="94">
        <v>498.1</v>
      </c>
      <c r="E29" s="94">
        <v>687.1</v>
      </c>
    </row>
    <row r="30" spans="1:5" ht="30.75" customHeight="1" x14ac:dyDescent="0.3">
      <c r="A30" s="80" t="s">
        <v>132</v>
      </c>
      <c r="B30" s="79" t="s">
        <v>133</v>
      </c>
      <c r="C30" s="81" t="s">
        <v>0</v>
      </c>
      <c r="D30" s="94">
        <v>-12103.6</v>
      </c>
      <c r="E30" s="94">
        <v>-25480.400000000001</v>
      </c>
    </row>
    <row r="31" spans="1:5" ht="32.25" customHeight="1" x14ac:dyDescent="0.3">
      <c r="A31" s="76" t="s">
        <v>86</v>
      </c>
      <c r="B31" s="86" t="s">
        <v>134</v>
      </c>
      <c r="C31" s="78" t="s">
        <v>0</v>
      </c>
      <c r="D31" s="93">
        <v>99544.2</v>
      </c>
      <c r="E31" s="93">
        <v>125259.8</v>
      </c>
    </row>
    <row r="32" spans="1:5" ht="21" customHeight="1" x14ac:dyDescent="0.3">
      <c r="A32" s="80"/>
      <c r="B32" s="79" t="s">
        <v>85</v>
      </c>
      <c r="C32" s="81" t="s">
        <v>0</v>
      </c>
      <c r="D32" s="94">
        <v>0</v>
      </c>
      <c r="E32" s="94">
        <v>0</v>
      </c>
    </row>
    <row r="33" spans="1:5" ht="33.75" customHeight="1" x14ac:dyDescent="0.3">
      <c r="A33" s="76" t="s">
        <v>87</v>
      </c>
      <c r="B33" s="86" t="s">
        <v>88</v>
      </c>
      <c r="C33" s="78" t="s">
        <v>0</v>
      </c>
      <c r="D33" s="93">
        <v>0.4</v>
      </c>
      <c r="E33" s="93">
        <v>385.2</v>
      </c>
    </row>
    <row r="34" spans="1:5" s="87" customFormat="1" ht="45.75" x14ac:dyDescent="0.3">
      <c r="A34" s="76" t="s">
        <v>89</v>
      </c>
      <c r="B34" s="86" t="s">
        <v>135</v>
      </c>
      <c r="C34" s="78" t="s">
        <v>0</v>
      </c>
      <c r="D34" s="93">
        <v>223763.9</v>
      </c>
      <c r="E34" s="93">
        <v>185570.2</v>
      </c>
    </row>
    <row r="35" spans="1:5" x14ac:dyDescent="0.3">
      <c r="A35" s="80"/>
      <c r="B35" s="79" t="s">
        <v>90</v>
      </c>
      <c r="C35" s="81" t="s">
        <v>0</v>
      </c>
      <c r="D35" s="94">
        <v>73315.400000000009</v>
      </c>
      <c r="E35" s="94">
        <v>42757.65</v>
      </c>
    </row>
    <row r="36" spans="1:5" ht="33.75" customHeight="1" x14ac:dyDescent="0.3">
      <c r="A36" s="76" t="s">
        <v>91</v>
      </c>
      <c r="B36" s="77" t="s">
        <v>93</v>
      </c>
      <c r="C36" s="78" t="s">
        <v>0</v>
      </c>
      <c r="D36" s="93">
        <v>14259.4</v>
      </c>
      <c r="E36" s="93">
        <v>26841.1</v>
      </c>
    </row>
    <row r="37" spans="1:5" ht="44.25" customHeight="1" x14ac:dyDescent="0.3">
      <c r="A37" s="76" t="s">
        <v>92</v>
      </c>
      <c r="B37" s="77" t="s">
        <v>136</v>
      </c>
      <c r="C37" s="78" t="s">
        <v>0</v>
      </c>
      <c r="D37" s="93">
        <v>9948</v>
      </c>
      <c r="E37" s="93">
        <v>2291</v>
      </c>
    </row>
    <row r="38" spans="1:5" ht="34.5" customHeight="1" x14ac:dyDescent="0.3">
      <c r="A38" s="76" t="s">
        <v>94</v>
      </c>
      <c r="B38" s="77" t="s">
        <v>137</v>
      </c>
      <c r="C38" s="78" t="s">
        <v>0</v>
      </c>
      <c r="D38" s="92">
        <f>D39+D40</f>
        <v>165034</v>
      </c>
      <c r="E38" s="92">
        <f>E39+E40</f>
        <v>159411</v>
      </c>
    </row>
    <row r="39" spans="1:5" s="52" customFormat="1" ht="18" customHeight="1" x14ac:dyDescent="0.3">
      <c r="A39" s="80" t="s">
        <v>138</v>
      </c>
      <c r="B39" s="79" t="s">
        <v>97</v>
      </c>
      <c r="C39" s="81" t="s">
        <v>0</v>
      </c>
      <c r="D39" s="94">
        <f>156652+1734</f>
        <v>158386</v>
      </c>
      <c r="E39" s="94">
        <f>152543+1912</f>
        <v>154455</v>
      </c>
    </row>
    <row r="40" spans="1:5" s="52" customFormat="1" x14ac:dyDescent="0.3">
      <c r="A40" s="80" t="s">
        <v>139</v>
      </c>
      <c r="B40" s="79" t="s">
        <v>98</v>
      </c>
      <c r="C40" s="81" t="s">
        <v>0</v>
      </c>
      <c r="D40" s="94">
        <v>6648</v>
      </c>
      <c r="E40" s="94">
        <v>4956</v>
      </c>
    </row>
    <row r="41" spans="1:5" s="52" customFormat="1" ht="45" x14ac:dyDescent="0.3">
      <c r="A41" s="88" t="s">
        <v>95</v>
      </c>
      <c r="B41" s="77" t="s">
        <v>140</v>
      </c>
      <c r="C41" s="78" t="s">
        <v>0</v>
      </c>
      <c r="D41" s="92">
        <f>D42+D43</f>
        <v>675</v>
      </c>
      <c r="E41" s="92">
        <f>E42+E43</f>
        <v>735</v>
      </c>
    </row>
    <row r="42" spans="1:5" s="52" customFormat="1" x14ac:dyDescent="0.3">
      <c r="A42" s="80" t="s">
        <v>141</v>
      </c>
      <c r="B42" s="79" t="s">
        <v>97</v>
      </c>
      <c r="C42" s="81" t="s">
        <v>0</v>
      </c>
      <c r="D42" s="94">
        <v>124</v>
      </c>
      <c r="E42" s="94">
        <v>117</v>
      </c>
    </row>
    <row r="43" spans="1:5" s="52" customFormat="1" x14ac:dyDescent="0.3">
      <c r="A43" s="80" t="s">
        <v>142</v>
      </c>
      <c r="B43" s="79" t="s">
        <v>98</v>
      </c>
      <c r="C43" s="81" t="s">
        <v>0</v>
      </c>
      <c r="D43" s="94">
        <v>551</v>
      </c>
      <c r="E43" s="94">
        <v>618</v>
      </c>
    </row>
    <row r="44" spans="1:5" ht="47.25" customHeight="1" x14ac:dyDescent="0.3">
      <c r="A44" s="76" t="s">
        <v>96</v>
      </c>
      <c r="B44" s="77" t="s">
        <v>143</v>
      </c>
      <c r="C44" s="78" t="s">
        <v>0</v>
      </c>
      <c r="D44" s="96">
        <v>15975</v>
      </c>
      <c r="E44" s="96">
        <f>14292+176.5</f>
        <v>14468.5</v>
      </c>
    </row>
    <row r="45" spans="1:5" x14ac:dyDescent="0.3">
      <c r="A45" s="76" t="s">
        <v>99</v>
      </c>
      <c r="B45" s="77" t="s">
        <v>100</v>
      </c>
      <c r="C45" s="78" t="s">
        <v>101</v>
      </c>
      <c r="D45" s="103">
        <v>130.9</v>
      </c>
      <c r="E45" s="103">
        <v>130.9</v>
      </c>
    </row>
    <row r="46" spans="1:5" x14ac:dyDescent="0.3">
      <c r="A46" s="53"/>
    </row>
    <row r="47" spans="1:5" x14ac:dyDescent="0.3">
      <c r="A47" s="53"/>
    </row>
    <row r="48" spans="1:5" x14ac:dyDescent="0.3">
      <c r="A48" s="53"/>
    </row>
    <row r="49" spans="1:4" x14ac:dyDescent="0.3">
      <c r="A49" s="55"/>
      <c r="B49" s="56"/>
      <c r="C49" s="57"/>
      <c r="D49" s="98"/>
    </row>
    <row r="50" spans="1:4" x14ac:dyDescent="0.3">
      <c r="A50" s="58"/>
      <c r="B50" s="56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85" zoomScaleNormal="85" workbookViewId="0">
      <selection activeCell="B1" sqref="B1:H1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20" t="s">
        <v>56</v>
      </c>
      <c r="C1" s="120"/>
      <c r="D1" s="120"/>
      <c r="E1" s="120"/>
      <c r="F1" s="120"/>
      <c r="G1" s="120"/>
      <c r="H1" s="120"/>
    </row>
    <row r="2" spans="1:8" ht="15" customHeight="1" x14ac:dyDescent="0.25">
      <c r="A2" s="104" t="s">
        <v>24</v>
      </c>
      <c r="B2" s="104" t="s">
        <v>1</v>
      </c>
      <c r="C2" s="104" t="s">
        <v>2</v>
      </c>
      <c r="D2" s="121" t="s">
        <v>10</v>
      </c>
      <c r="E2" s="122"/>
      <c r="F2" s="122"/>
      <c r="G2" s="123"/>
      <c r="H2" s="104" t="s">
        <v>25</v>
      </c>
    </row>
    <row r="3" spans="1:8" x14ac:dyDescent="0.25">
      <c r="A3" s="104"/>
      <c r="B3" s="104"/>
      <c r="C3" s="104"/>
      <c r="D3" s="121" t="s">
        <v>108</v>
      </c>
      <c r="E3" s="123"/>
      <c r="F3" s="121" t="s">
        <v>109</v>
      </c>
      <c r="G3" s="123"/>
      <c r="H3" s="104"/>
    </row>
    <row r="4" spans="1:8" ht="45.75" thickBot="1" x14ac:dyDescent="0.3">
      <c r="A4" s="105"/>
      <c r="B4" s="105"/>
      <c r="C4" s="105"/>
      <c r="D4" s="18" t="s">
        <v>28</v>
      </c>
      <c r="E4" s="18" t="s">
        <v>18</v>
      </c>
      <c r="F4" s="18" t="s">
        <v>28</v>
      </c>
      <c r="G4" s="18" t="s">
        <v>18</v>
      </c>
      <c r="H4" s="105"/>
    </row>
    <row r="5" spans="1:8" ht="48.75" customHeight="1" x14ac:dyDescent="0.25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4" t="s">
        <v>57</v>
      </c>
      <c r="B6" s="19" t="s">
        <v>30</v>
      </c>
      <c r="C6" s="20" t="s">
        <v>0</v>
      </c>
      <c r="D6" s="39">
        <v>130626.4</v>
      </c>
      <c r="E6" s="39">
        <v>0</v>
      </c>
      <c r="F6" s="39">
        <v>121974.5</v>
      </c>
      <c r="G6" s="39">
        <v>150000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4" t="s">
        <v>58</v>
      </c>
      <c r="B7" s="19" t="s">
        <v>34</v>
      </c>
      <c r="C7" s="20" t="s">
        <v>0</v>
      </c>
      <c r="D7" s="39">
        <v>832370.4</v>
      </c>
      <c r="E7" s="39">
        <v>1014871.2</v>
      </c>
      <c r="F7" s="39">
        <v>1058467.7</v>
      </c>
      <c r="G7" s="39">
        <v>1984430.9</v>
      </c>
      <c r="H7" s="35"/>
    </row>
    <row r="8" spans="1:8" x14ac:dyDescent="0.25">
      <c r="A8" s="34" t="s">
        <v>59</v>
      </c>
      <c r="B8" s="19" t="s">
        <v>36</v>
      </c>
      <c r="C8" s="20" t="s">
        <v>0</v>
      </c>
      <c r="D8" s="39">
        <v>95876.1</v>
      </c>
      <c r="E8" s="39">
        <v>183828</v>
      </c>
      <c r="F8" s="39">
        <v>50409.1</v>
      </c>
      <c r="G8" s="39">
        <v>65111.8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4" t="s">
        <v>60</v>
      </c>
      <c r="B9" s="19" t="s">
        <v>41</v>
      </c>
      <c r="C9" s="20" t="s">
        <v>0</v>
      </c>
      <c r="D9" s="39">
        <v>325635.3</v>
      </c>
      <c r="E9" s="39">
        <v>51731.1</v>
      </c>
      <c r="F9" s="39">
        <v>349441.1</v>
      </c>
      <c r="G9" s="39">
        <v>130389.3</v>
      </c>
      <c r="H9" s="35"/>
    </row>
    <row r="10" spans="1:8" x14ac:dyDescent="0.25">
      <c r="A10" s="34" t="s">
        <v>61</v>
      </c>
      <c r="B10" s="19" t="s">
        <v>42</v>
      </c>
      <c r="C10" s="20" t="s">
        <v>0</v>
      </c>
      <c r="D10" s="39">
        <v>637295.80000000005</v>
      </c>
      <c r="E10" s="39">
        <v>2408275.2000000002</v>
      </c>
      <c r="F10" s="39">
        <v>645222.40000000002</v>
      </c>
      <c r="G10" s="39">
        <v>2313798.9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4" t="s">
        <v>62</v>
      </c>
      <c r="B11" s="19" t="s">
        <v>111</v>
      </c>
      <c r="C11" s="20" t="s">
        <v>0</v>
      </c>
      <c r="D11" s="39">
        <v>348784.4</v>
      </c>
      <c r="E11" s="39">
        <v>2197116.5</v>
      </c>
      <c r="F11" s="39">
        <v>380939.1</v>
      </c>
      <c r="G11" s="39">
        <v>2246281.5</v>
      </c>
      <c r="H11" s="35"/>
    </row>
    <row r="12" spans="1:8" ht="30" x14ac:dyDescent="0.25">
      <c r="A12" s="34" t="s">
        <v>63</v>
      </c>
      <c r="B12" s="29" t="s">
        <v>110</v>
      </c>
      <c r="C12" s="20" t="s">
        <v>0</v>
      </c>
      <c r="D12" s="39">
        <v>282838.09999999998</v>
      </c>
      <c r="E12" s="39">
        <v>4437</v>
      </c>
      <c r="F12" s="39">
        <v>291244.3</v>
      </c>
      <c r="G12" s="39">
        <v>20238.400000000001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7" t="s">
        <v>64</v>
      </c>
      <c r="B13" s="48" t="s">
        <v>114</v>
      </c>
      <c r="C13" s="49" t="s">
        <v>0</v>
      </c>
      <c r="D13" s="50">
        <v>0</v>
      </c>
      <c r="E13" s="50">
        <v>0</v>
      </c>
      <c r="F13" s="50">
        <v>0</v>
      </c>
      <c r="G13" s="50">
        <v>0</v>
      </c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61.5" customHeight="1" x14ac:dyDescent="0.25">
      <c r="A14" s="47" t="s">
        <v>146</v>
      </c>
      <c r="B14" s="48" t="s">
        <v>151</v>
      </c>
      <c r="C14" s="49" t="s">
        <v>0</v>
      </c>
      <c r="D14" s="101">
        <v>107247.00000000001</v>
      </c>
      <c r="E14" s="101" t="s">
        <v>32</v>
      </c>
      <c r="F14" s="101">
        <v>111108.3</v>
      </c>
      <c r="G14" s="101" t="s">
        <v>32</v>
      </c>
      <c r="H14" s="60"/>
    </row>
    <row r="15" spans="1:8" x14ac:dyDescent="0.25">
      <c r="A15" s="47" t="s">
        <v>147</v>
      </c>
      <c r="B15" s="48" t="s">
        <v>148</v>
      </c>
      <c r="C15" s="49" t="s">
        <v>0</v>
      </c>
      <c r="D15" s="50">
        <v>684139.2</v>
      </c>
      <c r="E15" s="50">
        <v>1418370.5</v>
      </c>
      <c r="F15" s="50">
        <v>618151.4</v>
      </c>
      <c r="G15" s="50">
        <v>1482552.2</v>
      </c>
      <c r="H15" s="60"/>
    </row>
    <row r="16" spans="1:8" ht="30" x14ac:dyDescent="0.25">
      <c r="A16" s="47" t="s">
        <v>149</v>
      </c>
      <c r="B16" s="48" t="s">
        <v>152</v>
      </c>
      <c r="C16" s="49" t="s">
        <v>154</v>
      </c>
      <c r="D16" s="102">
        <v>333.9</v>
      </c>
      <c r="E16" s="102">
        <v>33.1</v>
      </c>
      <c r="F16" s="102">
        <v>333.8</v>
      </c>
      <c r="G16" s="102">
        <v>33.200000000000003</v>
      </c>
      <c r="H16" s="60"/>
    </row>
    <row r="17" spans="1:8" ht="30" x14ac:dyDescent="0.25">
      <c r="A17" s="47" t="s">
        <v>150</v>
      </c>
      <c r="B17" s="48" t="s">
        <v>153</v>
      </c>
      <c r="C17" s="49" t="s">
        <v>154</v>
      </c>
      <c r="D17" s="102">
        <v>1251.9000000000001</v>
      </c>
      <c r="E17" s="102">
        <v>4.8</v>
      </c>
      <c r="F17" s="102">
        <v>1243.9000000000001</v>
      </c>
      <c r="G17" s="102">
        <v>4.8</v>
      </c>
      <c r="H17" s="6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Свитцова</cp:lastModifiedBy>
  <cp:lastPrinted>2023-04-28T12:25:18Z</cp:lastPrinted>
  <dcterms:created xsi:type="dcterms:W3CDTF">2016-06-17T07:08:43Z</dcterms:created>
  <dcterms:modified xsi:type="dcterms:W3CDTF">2023-07-03T06:00:55Z</dcterms:modified>
</cp:coreProperties>
</file>